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!Pracovní dokumenty\dokumenty\HKP projekt\Formuláře\"/>
    </mc:Choice>
  </mc:AlternateContent>
  <workbookProtection workbookAlgorithmName="SHA-512" workbookHashValue="OcpLyo/3DSD7S9S+F8OOiiOlEDDXU25vih63P14JFtlqk1wK2KszO1QfCgTxffFiyBGH1NGrUzmyF7FFhX/Krg==" workbookSaltValue="ahu+gftJ7KjEUwpSCrLcAA==" workbookSpinCount="100000" lockStructure="1"/>
  <bookViews>
    <workbookView xWindow="0" yWindow="0" windowWidth="25200" windowHeight="12570"/>
  </bookViews>
  <sheets>
    <sheet name="Objednávka" sheetId="1" r:id="rId1"/>
    <sheet name="Doklad" sheetId="4" r:id="rId2"/>
    <sheet name="Souhlas" sheetId="5" r:id="rId3"/>
    <sheet name="List1" sheetId="6" state="hidden" r:id="rId4"/>
  </sheets>
  <definedNames>
    <definedName name="_xlnm.Print_Area" localSheetId="1">Doklad!$A$1:$L$49</definedName>
    <definedName name="_xlnm.Print_Area" localSheetId="0">Objednávka!$A$1:$L$87</definedName>
    <definedName name="_xlnm.Print_Area" localSheetId="2">Souhlas!$A$1:$L$48</definedName>
  </definedNames>
  <calcPr calcId="152511"/>
</workbook>
</file>

<file path=xl/calcChain.xml><?xml version="1.0" encoding="utf-8"?>
<calcChain xmlns="http://schemas.openxmlformats.org/spreadsheetml/2006/main">
  <c r="B45" i="1" l="1"/>
  <c r="B43" i="1"/>
  <c r="L32" i="5"/>
  <c r="I4" i="5"/>
  <c r="I6" i="5"/>
  <c r="I7" i="5"/>
  <c r="I8" i="5"/>
  <c r="I9" i="5"/>
  <c r="L9" i="5"/>
  <c r="I10" i="5"/>
  <c r="L10" i="5"/>
  <c r="I11" i="5"/>
  <c r="I13" i="5"/>
  <c r="K15" i="5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15" i="6"/>
  <c r="B56" i="1"/>
  <c r="G56" i="1"/>
  <c r="B57" i="1"/>
  <c r="B44" i="1"/>
  <c r="G44" i="1"/>
  <c r="G45" i="1"/>
  <c r="B46" i="1"/>
  <c r="G46" i="1"/>
  <c r="C14" i="6"/>
  <c r="L26" i="4"/>
  <c r="B4" i="4"/>
  <c r="L25" i="4"/>
  <c r="J37" i="5"/>
  <c r="B37" i="5"/>
  <c r="J4" i="4"/>
  <c r="I66" i="1"/>
  <c r="L37" i="4"/>
  <c r="L12" i="4"/>
  <c r="I12" i="4"/>
  <c r="I11" i="4"/>
  <c r="I10" i="4"/>
  <c r="I9" i="4"/>
  <c r="I7" i="4"/>
  <c r="B51" i="1"/>
  <c r="I36" i="4"/>
  <c r="G43" i="1"/>
  <c r="G51" i="1"/>
  <c r="K36" i="4"/>
  <c r="L36" i="4"/>
  <c r="L38" i="4"/>
  <c r="B52" i="1"/>
  <c r="B47" i="1"/>
</calcChain>
</file>

<file path=xl/sharedStrings.xml><?xml version="1.0" encoding="utf-8"?>
<sst xmlns="http://schemas.openxmlformats.org/spreadsheetml/2006/main" count="178" uniqueCount="129">
  <si>
    <t>Dodavatel:</t>
  </si>
  <si>
    <t>Hospodářská komora hl. města Prahy</t>
  </si>
  <si>
    <t>Nám. Franze Kafky 7, Praha 1, 110 00</t>
  </si>
  <si>
    <t>zapsaná v obchodním rejstříku Městského</t>
  </si>
  <si>
    <t>soudu v Praze, oddíl A, vložka 9426</t>
  </si>
  <si>
    <t>Zastoupená</t>
  </si>
  <si>
    <t>Servisem hospodářské komory Praha s.r.o.</t>
  </si>
  <si>
    <t>U Radnice 5, Praha 1, 110 00</t>
  </si>
  <si>
    <t>Objednatel:</t>
  </si>
  <si>
    <t>Název:</t>
  </si>
  <si>
    <t>Sídlo:</t>
  </si>
  <si>
    <t>Ulice:</t>
  </si>
  <si>
    <t>Město:</t>
  </si>
  <si>
    <t>PSČ:</t>
  </si>
  <si>
    <t>E.mail:</t>
  </si>
  <si>
    <t>DIČ:</t>
  </si>
  <si>
    <t>Objednatel si závazně objednává zpracování a dodání Ratingu MSP</t>
  </si>
  <si>
    <r>
      <t xml:space="preserve">Obecné informace </t>
    </r>
    <r>
      <rPr>
        <sz val="10"/>
        <rFont val="Arial CE"/>
        <family val="2"/>
        <charset val="238"/>
      </rPr>
      <t>(vyplní objednatel):</t>
    </r>
  </si>
  <si>
    <t>Člen HK</t>
  </si>
  <si>
    <t>Zde vyplní dodavatel:</t>
  </si>
  <si>
    <t>Podáno dne</t>
  </si>
  <si>
    <t>Termín dodání</t>
  </si>
  <si>
    <t>Číslo objednávky</t>
  </si>
  <si>
    <t>Číslo</t>
  </si>
  <si>
    <t>Další ustanovení:</t>
  </si>
  <si>
    <t>Cena A</t>
  </si>
  <si>
    <t>Cena B</t>
  </si>
  <si>
    <t>DPH A</t>
  </si>
  <si>
    <t>DPH B</t>
  </si>
  <si>
    <t>Ano</t>
  </si>
  <si>
    <t>Cena</t>
  </si>
  <si>
    <t>DPH</t>
  </si>
  <si>
    <t>Zaslání e-mailovou poštou na:</t>
  </si>
  <si>
    <t>nebo:</t>
  </si>
  <si>
    <t>Ulice</t>
  </si>
  <si>
    <t>Město</t>
  </si>
  <si>
    <t>PSČ</t>
  </si>
  <si>
    <t>Poštovné</t>
  </si>
  <si>
    <t>Podmínky</t>
  </si>
  <si>
    <t>Zpracováno dne</t>
  </si>
  <si>
    <t>V místě</t>
  </si>
  <si>
    <t>Podpis a razítko objednatele</t>
  </si>
  <si>
    <t>Podpis a razítko dodavatele</t>
  </si>
  <si>
    <t>oddíl:</t>
  </si>
  <si>
    <t>vložka:</t>
  </si>
  <si>
    <t>1. Objednatel prohlašuje, že poskytl dodavateli pravdivé a nezkreslené údaje k řádnému zpracování
    MSP Ratingu</t>
  </si>
  <si>
    <t>Celkem Kč</t>
  </si>
  <si>
    <t>IČ:</t>
  </si>
  <si>
    <t>Servis hospodářské komory Praha s.r.o.</t>
  </si>
  <si>
    <t>Registrace:</t>
  </si>
  <si>
    <t>Oddíl C, vložka 56985</t>
  </si>
  <si>
    <t>Číslo výpisu: 4244, ze dne 17.2.2000</t>
  </si>
  <si>
    <t>Bankovní spojení:</t>
  </si>
  <si>
    <t>u Krajského obchodního soudu v Praze,</t>
  </si>
  <si>
    <t>Je zaregistrován</t>
  </si>
  <si>
    <t>Odběratel:</t>
  </si>
  <si>
    <t>Ze dne:</t>
  </si>
  <si>
    <t>Číslo faktury:</t>
  </si>
  <si>
    <t>Platební podmínky:</t>
  </si>
  <si>
    <t>Datum vystavení faktury:</t>
  </si>
  <si>
    <t>Datum zdanitelného plnění:</t>
  </si>
  <si>
    <t>Datum splatnosti:</t>
  </si>
  <si>
    <t>Forma úhrady:</t>
  </si>
  <si>
    <t>Fakturujeme Vám za převzetí a zpracování dat k projektu Rating MSP dohodnutou částku:</t>
  </si>
  <si>
    <t>Sazba DPH:</t>
  </si>
  <si>
    <t>Cena bez DPH</t>
  </si>
  <si>
    <t>Cena s DPH</t>
  </si>
  <si>
    <t>K úhradě celkem:</t>
  </si>
  <si>
    <t>BÚ: 186 564 129 / 0300</t>
  </si>
  <si>
    <t>Variabilní symbol = IČO</t>
  </si>
  <si>
    <t>Vyplňujte pouze zeleně označená pole.</t>
  </si>
  <si>
    <t>Zastoupen:</t>
  </si>
  <si>
    <t>2. Objednatel souhlasí s níže uvedenou cenou za vyhotovení ratingu MSP:</t>
  </si>
  <si>
    <t>Jste-li člen Hospodářské komory, klikněte na označené políčko.</t>
  </si>
  <si>
    <t>Zaslání poštou na adresu objednatele dle záhlaví:  Ano</t>
  </si>
  <si>
    <t>DAŇOVÝ DOKLAD - FAKTURA K VYPRACOVÁNÍ RATINGU MSP</t>
  </si>
  <si>
    <t>Převzala HK</t>
  </si>
  <si>
    <t>IČ 25638050, DIČ CZ25638050</t>
  </si>
  <si>
    <t xml:space="preserve">OBJEDNÁVKA RATINGU MSP                  </t>
  </si>
  <si>
    <t>Poštovné:</t>
  </si>
  <si>
    <t>3. Potvrzením této objednávky ze strany dodavatele dodavatel potvrzuje, že převzal od objednatele všechny
    údaje potřebné ke zpracování ratingu MSP a dále je postoupil do systému.</t>
  </si>
  <si>
    <t>4. Objednatel souhlasí se zasíláním aktuálních informací o Ratingu MSP</t>
  </si>
  <si>
    <t>Kontaktní osoba:</t>
  </si>
  <si>
    <t>Telefon:</t>
  </si>
  <si>
    <t>Jméno:</t>
  </si>
  <si>
    <t>SOUHLAS S POSKYTNUTÍM RATINGU</t>
  </si>
  <si>
    <t>Statutární zástupce:</t>
  </si>
  <si>
    <t>Vyplňujte pouze zeleně označená políčka.</t>
  </si>
  <si>
    <t>Objednávka č.:</t>
  </si>
  <si>
    <r>
      <t xml:space="preserve">Svůj souhlas se zveřejněním ratingu </t>
    </r>
    <r>
      <rPr>
        <b/>
        <sz val="10"/>
        <rFont val="Arial CE"/>
        <charset val="238"/>
      </rPr>
      <t>můžete</t>
    </r>
    <r>
      <rPr>
        <sz val="10"/>
        <rFont val="Arial CE"/>
        <charset val="238"/>
      </rPr>
      <t xml:space="preserve"> omezit dosažením alespoň následujícího stupně ratingu:</t>
    </r>
  </si>
  <si>
    <t xml:space="preserve">Souhlasím se zveřejněním v případě dosažení následujícího nebo lepšího stupně ratingu: </t>
  </si>
  <si>
    <t>A</t>
  </si>
  <si>
    <t>B+</t>
  </si>
  <si>
    <t>B</t>
  </si>
  <si>
    <t>B-</t>
  </si>
  <si>
    <t>C+</t>
  </si>
  <si>
    <t>C</t>
  </si>
  <si>
    <t>C-</t>
  </si>
  <si>
    <t>Nezadáno</t>
  </si>
  <si>
    <t>FOP</t>
  </si>
  <si>
    <t>Jste-li fyzická osoba podnikatel a vedete pouze daňovou evidenci, klikněte</t>
  </si>
  <si>
    <t>na označené políčko</t>
  </si>
  <si>
    <t>Cena C</t>
  </si>
  <si>
    <t>Cena D</t>
  </si>
  <si>
    <t>DPH C</t>
  </si>
  <si>
    <t>DPH D</t>
  </si>
  <si>
    <t>STUPNĚ RATINGU</t>
  </si>
  <si>
    <t>Více informací o ratingových STUPNÍCH získáte kliknutím na odkaz:</t>
  </si>
  <si>
    <t>Zpracování tištěné podoby ratingového výstupu:</t>
  </si>
  <si>
    <t>EXPRESNÍ vypracování do dvou dnů od zaplacení dokladu: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</si>
  <si>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</si>
  <si>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</si>
  <si>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</si>
  <si>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</si>
  <si>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</si>
  <si>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</si>
  <si>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</si>
  <si>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</si>
  <si>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</si>
  <si>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</si>
  <si>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</si>
  <si>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</si>
  <si>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</si>
  <si>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</si>
  <si>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r>
      <t xml:space="preserve">1. Objednatel </t>
    </r>
    <r>
      <rPr>
        <sz val="10"/>
        <rFont val="Arial CE"/>
        <charset val="238"/>
      </rPr>
      <t>bere na vědomí, že v případě poskytnutí prokazatelně chybných nebo zkreslených údajů ve
    vstupních datech, bude zveřejněn v registru neplatných ratingů MSP a toto bude též oznámeno
    všem partnerským organizacím.</t>
    </r>
  </si>
  <si>
    <r>
      <t xml:space="preserve">2. Dodavatel </t>
    </r>
    <r>
      <rPr>
        <sz val="10"/>
        <rFont val="Arial CE"/>
        <charset val="238"/>
      </rPr>
      <t>prohlašuje, že nezpřístupní bez souhlasu objednatele jeho data třetímu subjektu
   (s výjimkou zpracovatele ratingu společnosti CRIF - Czech Credit Bureau, a.s.)</t>
    </r>
  </si>
  <si>
    <t xml:space="preserve">Objednatel svým podpisem pod tímto dokumentem souhlasí se vstupem do projektu Rating MSP a uděluje dodavateli souhlas se zveřejněním vstupních údajů a výstupního ratingového hodnocení zpracovaného na základě objednávky registrované u dodavatele pod výše uvedeným číslem partnerům projektu, uvedeným na těchto webových stránkách http://ratingmsp.cz/proc-se-stat-partnerem-ratingu-msp/. Všechny zveřejněné údaje slouží pouze pro vnitřní potřebu těchto subjektů. </t>
  </si>
  <si>
    <t>Vyberte  (A1/A nejlepší, C5/C- nejhorší)*:</t>
  </si>
  <si>
    <t>*) Pro PO platí stupnice A1, A2, A3, A4, B1, B2, B3, B4, B5, C1, C2, C3, C4, C5
Pro FOP platí stupnice A, B+, B, B-, C+, C, C-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</si>
</sst>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6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Arial CE"/>
      <family val="2"/>
      <charset val="238"/>
    </font>
    <font>
      <b/>
      <i/>
      <sz val="8"/>
      <name val="Arial CE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b/>
      <sz val="11"/>
      <color indexed="12"/>
      <name val="Arial CE"/>
      <charset val="238"/>
    </font>
    <font>
      <sz val="10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0" xfId="0" applyAlignment="1">
      <alignment horizontal="left" wrapText="1"/>
    </xf>
    <xf numFmtId="0" fontId="0" fillId="0" borderId="0" xfId="0" applyBorder="1"/>
    <xf numFmtId="0" fontId="0" fillId="0" borderId="3" xfId="0" applyBorder="1"/>
    <xf numFmtId="0" fontId="0" fillId="2" borderId="0" xfId="0" applyFill="1" applyBorder="1"/>
    <xf numFmtId="0" fontId="3" fillId="0" borderId="0" xfId="0" applyFont="1"/>
    <xf numFmtId="0" fontId="4" fillId="0" borderId="0" xfId="0" applyFont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3" borderId="4" xfId="0" applyNumberFormat="1" applyFill="1" applyBorder="1"/>
    <xf numFmtId="0" fontId="0" fillId="3" borderId="4" xfId="0" applyFill="1" applyBorder="1" applyAlignment="1">
      <alignment horizontal="left"/>
    </xf>
    <xf numFmtId="49" fontId="0" fillId="3" borderId="4" xfId="0" applyNumberFormat="1" applyFill="1" applyBorder="1" applyAlignment="1">
      <alignment horizontal="left"/>
    </xf>
    <xf numFmtId="9" fontId="0" fillId="3" borderId="4" xfId="0" applyNumberFormat="1" applyFill="1" applyBorder="1"/>
    <xf numFmtId="0" fontId="0" fillId="2" borderId="4" xfId="0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/>
    <xf numFmtId="0" fontId="0" fillId="3" borderId="1" xfId="0" applyFill="1" applyBorder="1"/>
    <xf numFmtId="0" fontId="1" fillId="3" borderId="0" xfId="0" applyFont="1" applyFill="1"/>
    <xf numFmtId="0" fontId="0" fillId="3" borderId="3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7" fillId="3" borderId="0" xfId="0" applyFont="1" applyFill="1"/>
    <xf numFmtId="0" fontId="0" fillId="3" borderId="2" xfId="0" applyFill="1" applyBorder="1"/>
    <xf numFmtId="164" fontId="0" fillId="0" borderId="0" xfId="0" applyNumberForma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0" fillId="0" borderId="0" xfId="0" applyFill="1" applyBorder="1" applyAlignment="1" applyProtection="1">
      <alignment wrapText="1"/>
      <protection locked="0"/>
    </xf>
    <xf numFmtId="0" fontId="13" fillId="0" borderId="0" xfId="0" applyFont="1" applyBorder="1" applyAlignment="1">
      <alignment horizontal="right"/>
    </xf>
    <xf numFmtId="0" fontId="0" fillId="2" borderId="4" xfId="0" applyFill="1" applyBorder="1" applyAlignment="1" applyProtection="1">
      <alignment horizontal="left"/>
    </xf>
    <xf numFmtId="49" fontId="0" fillId="2" borderId="4" xfId="0" applyNumberFormat="1" applyFill="1" applyBorder="1" applyProtection="1"/>
    <xf numFmtId="14" fontId="0" fillId="3" borderId="4" xfId="0" applyNumberFormat="1" applyFill="1" applyBorder="1" applyAlignment="1">
      <alignment horizontal="center"/>
    </xf>
    <xf numFmtId="0" fontId="0" fillId="4" borderId="0" xfId="0" applyFill="1"/>
    <xf numFmtId="0" fontId="0" fillId="0" borderId="0" xfId="0" applyBorder="1" applyAlignment="1">
      <alignment horizontal="right"/>
    </xf>
    <xf numFmtId="0" fontId="14" fillId="2" borderId="4" xfId="1" applyNumberFormat="1" applyFont="1" applyFill="1" applyBorder="1" applyAlignment="1" applyProtection="1">
      <alignment horizontal="right"/>
      <protection hidden="1"/>
    </xf>
    <xf numFmtId="0" fontId="13" fillId="0" borderId="0" xfId="0" applyFont="1" applyAlignment="1">
      <alignment horizontal="right"/>
    </xf>
    <xf numFmtId="0" fontId="5" fillId="0" borderId="0" xfId="2" applyAlignment="1" applyProtection="1"/>
    <xf numFmtId="0" fontId="15" fillId="0" borderId="0" xfId="0" applyFont="1"/>
    <xf numFmtId="0" fontId="15" fillId="0" borderId="0" xfId="0" applyFont="1" applyProtection="1">
      <protection locked="0"/>
    </xf>
    <xf numFmtId="0" fontId="0" fillId="0" borderId="5" xfId="0" applyBorder="1"/>
    <xf numFmtId="0" fontId="0" fillId="0" borderId="0" xfId="0" applyBorder="1" applyAlignment="1">
      <alignment wrapText="1"/>
    </xf>
    <xf numFmtId="164" fontId="0" fillId="3" borderId="6" xfId="0" applyNumberFormat="1" applyFill="1" applyBorder="1" applyAlignment="1">
      <alignment horizontal="right"/>
    </xf>
    <xf numFmtId="164" fontId="0" fillId="3" borderId="7" xfId="0" applyNumberFormat="1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5" fillId="2" borderId="6" xfId="2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/>
    </xf>
    <xf numFmtId="14" fontId="0" fillId="0" borderId="6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6" fillId="0" borderId="0" xfId="0" applyFont="1" applyAlignment="1">
      <alignment horizontal="center"/>
    </xf>
    <xf numFmtId="14" fontId="0" fillId="3" borderId="6" xfId="0" applyNumberForma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left"/>
    </xf>
    <xf numFmtId="49" fontId="0" fillId="3" borderId="7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0" fillId="2" borderId="6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0" fontId="11" fillId="3" borderId="0" xfId="0" applyFont="1" applyFill="1" applyAlignment="1">
      <alignment horizontal="right"/>
    </xf>
    <xf numFmtId="0" fontId="11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2" fillId="0" borderId="5" xfId="0" applyFont="1" applyBorder="1" applyAlignment="1">
      <alignment wrapText="1"/>
    </xf>
    <xf numFmtId="14" fontId="0" fillId="3" borderId="6" xfId="0" applyNumberFormat="1" applyFill="1" applyBorder="1" applyAlignment="1" applyProtection="1">
      <alignment horizontal="left"/>
    </xf>
    <xf numFmtId="14" fontId="0" fillId="3" borderId="7" xfId="0" applyNumberFormat="1" applyFill="1" applyBorder="1" applyAlignment="1" applyProtection="1">
      <alignment horizontal="left"/>
    </xf>
    <xf numFmtId="0" fontId="0" fillId="3" borderId="6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7" fillId="3" borderId="0" xfId="0" applyFont="1" applyFill="1" applyAlignment="1"/>
    <xf numFmtId="0" fontId="10" fillId="3" borderId="0" xfId="0" applyFont="1" applyFill="1" applyAlignment="1"/>
    <xf numFmtId="0" fontId="12" fillId="0" borderId="5" xfId="0" applyFont="1" applyBorder="1" applyAlignment="1">
      <alignment horizontal="left" vertical="top" wrapText="1"/>
    </xf>
  </cellXfs>
  <cellStyles count="3">
    <cellStyle name="ąA" xfId="1"/>
    <cellStyle name="Hypertextový odkaz" xfId="2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Z1" noThreeD="1"/>
</file>

<file path=xl/ctrlProps/ctrlProp2.xml><?xml version="1.0" encoding="utf-8"?>
<formControlPr xmlns="http://schemas.microsoft.com/office/spreadsheetml/2009/9/main" objectType="CheckBox" checked="Checked" fmlaLink="$AA$1" noThreeD="1"/>
</file>

<file path=xl/ctrlProps/ctrlProp3.xml><?xml version="1.0" encoding="utf-8"?>
<formControlPr xmlns="http://schemas.microsoft.com/office/spreadsheetml/2009/9/main" objectType="CheckBox" fmlaLink="$AC$1" noThreeD="1"/>
</file>

<file path=xl/ctrlProps/ctrlProp4.xml><?xml version="1.0" encoding="utf-8"?>
<formControlPr xmlns="http://schemas.microsoft.com/office/spreadsheetml/2009/9/main" objectType="CheckBox" fmlaLink="$AB$1" noThreeD="1"/>
</file>

<file path=xl/ctrlProps/ctrlProp5.xml><?xml version="1.0" encoding="utf-8"?>
<formControlPr xmlns="http://schemas.microsoft.com/office/spreadsheetml/2009/9/main" objectType="CheckBox" checked="Checked" fmlaLink="Z2" noThreeD="1"/>
</file>

<file path=xl/ctrlProps/ctrlProp6.xml><?xml version="1.0" encoding="utf-8"?>
<formControlPr xmlns="http://schemas.microsoft.com/office/spreadsheetml/2009/9/main" objectType="Drop" dropLines="15" dropStyle="combo" dx="22" fmlaLink="List1!$D$14" fmlaRange="List1!$C$14:$C$28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104775</xdr:rowOff>
    </xdr:from>
    <xdr:to>
      <xdr:col>3</xdr:col>
      <xdr:colOff>0</xdr:colOff>
      <xdr:row>0</xdr:row>
      <xdr:rowOff>1181100</xdr:rowOff>
    </xdr:to>
    <xdr:pic>
      <xdr:nvPicPr>
        <xdr:cNvPr id="1082" name="Picture 14" descr="Rating MS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4775"/>
          <a:ext cx="1419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24</xdr:row>
          <xdr:rowOff>123825</xdr:rowOff>
        </xdr:from>
        <xdr:to>
          <xdr:col>2</xdr:col>
          <xdr:colOff>95250</xdr:colOff>
          <xdr:row>26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47</xdr:row>
          <xdr:rowOff>133350</xdr:rowOff>
        </xdr:from>
        <xdr:to>
          <xdr:col>10</xdr:col>
          <xdr:colOff>104775</xdr:colOff>
          <xdr:row>49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60</xdr:row>
          <xdr:rowOff>152400</xdr:rowOff>
        </xdr:from>
        <xdr:to>
          <xdr:col>7</xdr:col>
          <xdr:colOff>104775</xdr:colOff>
          <xdr:row>62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52</xdr:row>
          <xdr:rowOff>133350</xdr:rowOff>
        </xdr:from>
        <xdr:to>
          <xdr:col>10</xdr:col>
          <xdr:colOff>104775</xdr:colOff>
          <xdr:row>54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21</xdr:row>
          <xdr:rowOff>123825</xdr:rowOff>
        </xdr:from>
        <xdr:to>
          <xdr:col>2</xdr:col>
          <xdr:colOff>95250</xdr:colOff>
          <xdr:row>23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95250</xdr:rowOff>
    </xdr:from>
    <xdr:to>
      <xdr:col>3</xdr:col>
      <xdr:colOff>0</xdr:colOff>
      <xdr:row>0</xdr:row>
      <xdr:rowOff>1181100</xdr:rowOff>
    </xdr:to>
    <xdr:pic>
      <xdr:nvPicPr>
        <xdr:cNvPr id="3132" name="Picture 27" descr="Rating MS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5250"/>
          <a:ext cx="14192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30</xdr:row>
          <xdr:rowOff>171450</xdr:rowOff>
        </xdr:from>
        <xdr:to>
          <xdr:col>10</xdr:col>
          <xdr:colOff>266700</xdr:colOff>
          <xdr:row>32</xdr:row>
          <xdr:rowOff>19050</xdr:rowOff>
        </xdr:to>
        <xdr:sp macro="" textlink="">
          <xdr:nvSpPr>
            <xdr:cNvPr id="3100" name="Drop Dow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ratingmsp.cz/o-ratingu" TargetMode="External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AC87"/>
  <sheetViews>
    <sheetView showGridLines="0" tabSelected="1" workbookViewId="0">
      <selection activeCell="I4" sqref="I4:L4"/>
    </sheetView>
  </sheetViews>
  <sheetFormatPr defaultRowHeight="12.75" x14ac:dyDescent="0.2"/>
  <cols>
    <col min="1" max="1" width="16.28515625" customWidth="1"/>
    <col min="2" max="2" width="3" customWidth="1"/>
    <col min="3" max="3" width="7.140625" customWidth="1"/>
    <col min="4" max="4" width="3.42578125" customWidth="1"/>
    <col min="5" max="5" width="9.28515625" customWidth="1"/>
    <col min="6" max="6" width="7.140625" customWidth="1"/>
    <col min="7" max="7" width="2.85546875" customWidth="1"/>
    <col min="8" max="8" width="7.85546875" customWidth="1"/>
    <col min="10" max="10" width="2.85546875" customWidth="1"/>
    <col min="12" max="12" width="12.85546875" customWidth="1"/>
    <col min="26" max="26" width="11.28515625" bestFit="1" customWidth="1"/>
    <col min="27" max="29" width="9.28515625" bestFit="1" customWidth="1"/>
  </cols>
  <sheetData>
    <row r="1" spans="1:29" ht="93.75" customHeight="1" x14ac:dyDescent="0.2">
      <c r="A1" s="102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X1" s="63"/>
      <c r="Y1" s="63"/>
      <c r="Z1" s="64" t="b">
        <v>1</v>
      </c>
      <c r="AA1" s="64" t="b">
        <v>1</v>
      </c>
      <c r="AB1" s="64" t="b">
        <v>0</v>
      </c>
      <c r="AC1" s="64" t="b">
        <v>0</v>
      </c>
    </row>
    <row r="2" spans="1:29" ht="6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X2" s="63"/>
      <c r="Y2" s="63"/>
      <c r="Z2" s="64" t="b">
        <v>1</v>
      </c>
      <c r="AA2" s="64" t="b">
        <v>1</v>
      </c>
      <c r="AB2" s="64" t="b">
        <v>1</v>
      </c>
      <c r="AC2" s="64" t="b">
        <v>1</v>
      </c>
    </row>
    <row r="3" spans="1:29" ht="13.5" thickBot="1" x14ac:dyDescent="0.25">
      <c r="A3" s="28" t="s">
        <v>0</v>
      </c>
      <c r="B3" s="29"/>
      <c r="C3" s="29"/>
      <c r="D3" s="29"/>
      <c r="E3" s="30"/>
      <c r="F3" s="29"/>
      <c r="G3" s="31" t="s">
        <v>8</v>
      </c>
      <c r="H3" s="29"/>
      <c r="I3" s="29"/>
      <c r="J3" s="29"/>
      <c r="K3" s="29"/>
      <c r="L3" s="29"/>
      <c r="X3" s="63"/>
      <c r="Y3" s="63"/>
      <c r="Z3" s="63"/>
      <c r="AA3" s="63"/>
      <c r="AB3" s="63"/>
      <c r="AC3" s="63"/>
    </row>
    <row r="4" spans="1:29" ht="13.5" thickBot="1" x14ac:dyDescent="0.25">
      <c r="A4" s="29" t="s">
        <v>1</v>
      </c>
      <c r="B4" s="29"/>
      <c r="C4" s="29"/>
      <c r="D4" s="29"/>
      <c r="E4" s="30"/>
      <c r="F4" s="29"/>
      <c r="G4" s="29" t="s">
        <v>9</v>
      </c>
      <c r="H4" s="29"/>
      <c r="I4" s="96"/>
      <c r="J4" s="97"/>
      <c r="K4" s="97"/>
      <c r="L4" s="98"/>
    </row>
    <row r="5" spans="1:29" ht="13.5" thickBot="1" x14ac:dyDescent="0.25">
      <c r="A5" s="29" t="s">
        <v>2</v>
      </c>
      <c r="B5" s="29"/>
      <c r="C5" s="29"/>
      <c r="D5" s="29"/>
      <c r="E5" s="30"/>
      <c r="F5" s="29"/>
      <c r="G5" s="29" t="s">
        <v>10</v>
      </c>
      <c r="H5" s="29"/>
      <c r="I5" s="29"/>
      <c r="J5" s="29"/>
      <c r="K5" s="29"/>
      <c r="L5" s="29"/>
    </row>
    <row r="6" spans="1:29" ht="13.5" thickBot="1" x14ac:dyDescent="0.25">
      <c r="A6" s="29" t="s">
        <v>3</v>
      </c>
      <c r="B6" s="29"/>
      <c r="C6" s="29"/>
      <c r="D6" s="29"/>
      <c r="E6" s="30"/>
      <c r="F6" s="29"/>
      <c r="G6" s="29" t="s">
        <v>11</v>
      </c>
      <c r="H6" s="29"/>
      <c r="I6" s="96"/>
      <c r="J6" s="97"/>
      <c r="K6" s="97"/>
      <c r="L6" s="98"/>
    </row>
    <row r="7" spans="1:29" ht="13.5" thickBot="1" x14ac:dyDescent="0.25">
      <c r="A7" s="29" t="s">
        <v>4</v>
      </c>
      <c r="B7" s="29"/>
      <c r="C7" s="29"/>
      <c r="D7" s="29"/>
      <c r="E7" s="30"/>
      <c r="F7" s="29"/>
      <c r="G7" s="29" t="s">
        <v>12</v>
      </c>
      <c r="H7" s="29"/>
      <c r="I7" s="96"/>
      <c r="J7" s="97"/>
      <c r="K7" s="97"/>
      <c r="L7" s="98"/>
    </row>
    <row r="8" spans="1:29" ht="13.5" thickBot="1" x14ac:dyDescent="0.25">
      <c r="A8" s="31" t="s">
        <v>5</v>
      </c>
      <c r="B8" s="29"/>
      <c r="C8" s="29"/>
      <c r="D8" s="29"/>
      <c r="E8" s="30"/>
      <c r="F8" s="29"/>
      <c r="G8" s="29" t="s">
        <v>13</v>
      </c>
      <c r="H8" s="29"/>
      <c r="I8" s="23"/>
      <c r="J8" s="29"/>
      <c r="K8" s="29"/>
      <c r="L8" s="32"/>
    </row>
    <row r="9" spans="1:29" ht="13.5" thickBot="1" x14ac:dyDescent="0.25">
      <c r="A9" s="29" t="s">
        <v>6</v>
      </c>
      <c r="B9" s="29"/>
      <c r="C9" s="29"/>
      <c r="D9" s="29"/>
      <c r="E9" s="30"/>
      <c r="F9" s="29"/>
      <c r="G9" s="29" t="s">
        <v>47</v>
      </c>
      <c r="H9" s="29"/>
      <c r="I9" s="24"/>
      <c r="J9" s="29"/>
      <c r="K9" s="29" t="s">
        <v>15</v>
      </c>
      <c r="L9" s="24"/>
    </row>
    <row r="10" spans="1:29" ht="13.5" thickBot="1" x14ac:dyDescent="0.25">
      <c r="A10" s="29" t="s">
        <v>7</v>
      </c>
      <c r="B10" s="29"/>
      <c r="C10" s="29"/>
      <c r="D10" s="29"/>
      <c r="E10" s="30"/>
      <c r="F10" s="29"/>
      <c r="G10" s="29" t="s">
        <v>43</v>
      </c>
      <c r="H10" s="29"/>
      <c r="I10" s="23"/>
      <c r="J10" s="29"/>
      <c r="K10" s="29" t="s">
        <v>44</v>
      </c>
      <c r="L10" s="23"/>
    </row>
    <row r="11" spans="1:29" ht="13.5" thickBot="1" x14ac:dyDescent="0.25">
      <c r="A11" s="29" t="s">
        <v>77</v>
      </c>
      <c r="B11" s="29"/>
      <c r="C11" s="29"/>
      <c r="D11" s="29"/>
      <c r="E11" s="30"/>
      <c r="F11" s="29"/>
      <c r="G11" s="29" t="s">
        <v>14</v>
      </c>
      <c r="H11" s="29"/>
      <c r="I11" s="99"/>
      <c r="J11" s="97"/>
      <c r="K11" s="97"/>
      <c r="L11" s="98"/>
    </row>
    <row r="12" spans="1:29" ht="13.5" thickBot="1" x14ac:dyDescent="0.25">
      <c r="A12" s="29"/>
      <c r="B12" s="29"/>
      <c r="C12" s="29"/>
      <c r="D12" s="29"/>
      <c r="E12" s="30"/>
      <c r="F12" s="29"/>
      <c r="G12" s="29" t="s">
        <v>71</v>
      </c>
      <c r="H12" s="29"/>
      <c r="I12" s="96"/>
      <c r="J12" s="97"/>
      <c r="K12" s="97"/>
      <c r="L12" s="98"/>
    </row>
    <row r="13" spans="1:29" ht="13.5" thickBot="1" x14ac:dyDescent="0.25">
      <c r="A13" s="29"/>
      <c r="B13" s="29"/>
      <c r="C13" s="29"/>
      <c r="D13" s="29"/>
      <c r="E13" s="30"/>
      <c r="F13" s="29"/>
      <c r="G13" s="29" t="s">
        <v>82</v>
      </c>
      <c r="H13" s="29"/>
      <c r="I13" s="34"/>
      <c r="J13" s="34"/>
      <c r="K13" s="34"/>
      <c r="L13" s="34"/>
    </row>
    <row r="14" spans="1:29" ht="13.5" thickBot="1" x14ac:dyDescent="0.25">
      <c r="A14" s="29"/>
      <c r="B14" s="29"/>
      <c r="C14" s="29"/>
      <c r="D14" s="29"/>
      <c r="E14" s="33"/>
      <c r="F14" s="29"/>
      <c r="G14" s="29" t="s">
        <v>84</v>
      </c>
      <c r="H14" s="29"/>
      <c r="I14" s="96"/>
      <c r="J14" s="97"/>
      <c r="K14" s="97"/>
      <c r="L14" s="98"/>
    </row>
    <row r="15" spans="1:29" ht="13.5" thickBot="1" x14ac:dyDescent="0.25">
      <c r="A15" s="35" t="s">
        <v>70</v>
      </c>
      <c r="B15" s="29"/>
      <c r="C15" s="29"/>
      <c r="D15" s="29"/>
      <c r="E15" s="33"/>
      <c r="F15" s="29"/>
      <c r="G15" s="29" t="s">
        <v>83</v>
      </c>
      <c r="H15" s="29"/>
      <c r="I15" s="96"/>
      <c r="J15" s="97"/>
      <c r="K15" s="97"/>
      <c r="L15" s="98"/>
    </row>
    <row r="16" spans="1:29" ht="7.5" customHeight="1" thickBo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6.7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x14ac:dyDescent="0.2">
      <c r="A18" s="103" t="s">
        <v>16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1:12" ht="6.75" customHeight="1" thickBo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ht="6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95" t="s">
        <v>17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3" spans="1:12" x14ac:dyDescent="0.2">
      <c r="A23" t="s">
        <v>99</v>
      </c>
      <c r="B23" s="10"/>
      <c r="E23" t="s">
        <v>100</v>
      </c>
    </row>
    <row r="24" spans="1:12" x14ac:dyDescent="0.2">
      <c r="E24" t="s">
        <v>101</v>
      </c>
    </row>
    <row r="26" spans="1:12" x14ac:dyDescent="0.2">
      <c r="A26" t="s">
        <v>18</v>
      </c>
      <c r="B26" s="10"/>
      <c r="E26" t="s">
        <v>73</v>
      </c>
      <c r="G26" s="8"/>
    </row>
    <row r="27" spans="1:12" ht="7.5" customHeight="1" thickBot="1" x14ac:dyDescent="0.25"/>
    <row r="28" spans="1:12" ht="7.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7.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">
      <c r="A30" s="95" t="s">
        <v>19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12" ht="13.5" thickBot="1" x14ac:dyDescent="0.25"/>
    <row r="32" spans="1:12" ht="13.5" thickBot="1" x14ac:dyDescent="0.25">
      <c r="A32" t="s">
        <v>20</v>
      </c>
      <c r="B32" s="104"/>
      <c r="C32" s="101"/>
      <c r="E32" t="s">
        <v>76</v>
      </c>
      <c r="G32" s="100"/>
      <c r="H32" s="105"/>
      <c r="I32" s="105"/>
      <c r="J32" s="101"/>
    </row>
    <row r="33" spans="1:12" ht="13.5" thickBot="1" x14ac:dyDescent="0.25">
      <c r="A33" t="s">
        <v>21</v>
      </c>
      <c r="B33" s="100"/>
      <c r="C33" s="101"/>
      <c r="E33" t="s">
        <v>23</v>
      </c>
      <c r="G33" s="100"/>
      <c r="H33" s="101"/>
    </row>
    <row r="34" spans="1:12" ht="13.5" thickBot="1" x14ac:dyDescent="0.25">
      <c r="A34" t="s">
        <v>22</v>
      </c>
      <c r="B34" s="100"/>
      <c r="C34" s="101"/>
      <c r="G34" s="84"/>
      <c r="H34" s="84"/>
    </row>
    <row r="35" spans="1:12" ht="6.75" customHeight="1" thickBot="1" x14ac:dyDescent="0.25"/>
    <row r="36" spans="1:12" ht="7.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7.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">
      <c r="A38" s="95" t="s">
        <v>24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pans="1:12" ht="7.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6.25" customHeight="1" x14ac:dyDescent="0.2">
      <c r="A40" s="69" t="s">
        <v>45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1:12" x14ac:dyDescent="0.2">
      <c r="A41" t="s">
        <v>72</v>
      </c>
    </row>
    <row r="42" spans="1:12" ht="13.5" thickBot="1" x14ac:dyDescent="0.25"/>
    <row r="43" spans="1:12" ht="13.5" thickBot="1" x14ac:dyDescent="0.25">
      <c r="A43" t="s">
        <v>25</v>
      </c>
      <c r="B43" s="67">
        <f>IF(AND(Z1=TRUE,Z2=FALSE),4200,)</f>
        <v>0</v>
      </c>
      <c r="C43" s="68"/>
      <c r="E43" t="s">
        <v>27</v>
      </c>
      <c r="G43" s="67">
        <f>B43*0.21</f>
        <v>0</v>
      </c>
      <c r="H43" s="68"/>
    </row>
    <row r="44" spans="1:12" ht="13.5" thickBot="1" x14ac:dyDescent="0.25">
      <c r="A44" t="s">
        <v>26</v>
      </c>
      <c r="B44" s="67">
        <f>IF(AND(Z1=FALSE,Z2=FALSE),4800,)</f>
        <v>0</v>
      </c>
      <c r="C44" s="68"/>
      <c r="E44" t="s">
        <v>28</v>
      </c>
      <c r="G44" s="67">
        <f>B44*0.21</f>
        <v>0</v>
      </c>
      <c r="H44" s="68"/>
    </row>
    <row r="45" spans="1:12" ht="13.5" thickBot="1" x14ac:dyDescent="0.25">
      <c r="A45" t="s">
        <v>102</v>
      </c>
      <c r="B45" s="67">
        <f>IF(AND(Z1=TRUE,Z2=TRUE),3300,)</f>
        <v>3300</v>
      </c>
      <c r="C45" s="68"/>
      <c r="E45" t="s">
        <v>104</v>
      </c>
      <c r="G45" s="67">
        <f>B45*0.21</f>
        <v>693</v>
      </c>
      <c r="H45" s="68"/>
    </row>
    <row r="46" spans="1:12" ht="13.5" thickBot="1" x14ac:dyDescent="0.25">
      <c r="A46" t="s">
        <v>103</v>
      </c>
      <c r="B46" s="67">
        <f>IF(AND(Z1=FALSE,Z2=TRUE),3800,)</f>
        <v>0</v>
      </c>
      <c r="C46" s="68"/>
      <c r="E46" t="s">
        <v>105</v>
      </c>
      <c r="G46" s="67">
        <f>B46*0.21</f>
        <v>0</v>
      </c>
      <c r="H46" s="68"/>
    </row>
    <row r="47" spans="1:12" ht="13.5" thickBot="1" x14ac:dyDescent="0.25">
      <c r="A47" t="s">
        <v>46</v>
      </c>
      <c r="B47" s="67">
        <f>SUM(B43:C46,G43:H46)</f>
        <v>3993</v>
      </c>
      <c r="C47" s="68"/>
    </row>
    <row r="49" spans="1:12" x14ac:dyDescent="0.2">
      <c r="A49" t="s">
        <v>109</v>
      </c>
      <c r="I49" s="18" t="s">
        <v>29</v>
      </c>
      <c r="J49" s="10"/>
    </row>
    <row r="50" spans="1:12" ht="13.5" thickBot="1" x14ac:dyDescent="0.25">
      <c r="J50" s="8"/>
    </row>
    <row r="51" spans="1:12" ht="13.5" thickBot="1" x14ac:dyDescent="0.25">
      <c r="A51" t="s">
        <v>30</v>
      </c>
      <c r="B51" s="67">
        <f>IF(AA1=TRUE,SUM(B43:C46)*0.5,)</f>
        <v>1650</v>
      </c>
      <c r="C51" s="68"/>
      <c r="E51" t="s">
        <v>31</v>
      </c>
      <c r="G51" s="67">
        <f>B51*0.21</f>
        <v>346.5</v>
      </c>
      <c r="H51" s="68"/>
    </row>
    <row r="52" spans="1:12" ht="13.5" thickBot="1" x14ac:dyDescent="0.25">
      <c r="A52" t="s">
        <v>46</v>
      </c>
      <c r="B52" s="67">
        <f>SUM(B51,G51)</f>
        <v>1996.5</v>
      </c>
      <c r="C52" s="68"/>
    </row>
    <row r="54" spans="1:12" x14ac:dyDescent="0.2">
      <c r="A54" t="s">
        <v>108</v>
      </c>
      <c r="I54" s="18" t="s">
        <v>29</v>
      </c>
      <c r="J54" s="10"/>
    </row>
    <row r="55" spans="1:12" ht="13.5" thickBot="1" x14ac:dyDescent="0.25">
      <c r="J55" s="8"/>
    </row>
    <row r="56" spans="1:12" ht="13.5" thickBot="1" x14ac:dyDescent="0.25">
      <c r="A56" t="s">
        <v>30</v>
      </c>
      <c r="B56" s="67">
        <f>IF(AB1=TRUE,100,)</f>
        <v>0</v>
      </c>
      <c r="C56" s="68"/>
      <c r="E56" t="s">
        <v>31</v>
      </c>
      <c r="G56" s="67">
        <f>B56*0.21</f>
        <v>0</v>
      </c>
      <c r="H56" s="68"/>
    </row>
    <row r="57" spans="1:12" ht="13.5" thickBot="1" x14ac:dyDescent="0.25">
      <c r="A57" t="s">
        <v>46</v>
      </c>
      <c r="B57" s="67">
        <f>SUM(B56,G56)</f>
        <v>0</v>
      </c>
      <c r="C57" s="68"/>
    </row>
    <row r="58" spans="1:12" x14ac:dyDescent="0.2">
      <c r="B58" s="37"/>
      <c r="C58" s="37"/>
    </row>
    <row r="59" spans="1:12" x14ac:dyDescent="0.2">
      <c r="B59" s="37"/>
      <c r="C59" s="37"/>
    </row>
    <row r="60" spans="1:12" ht="13.5" thickBot="1" x14ac:dyDescent="0.25">
      <c r="B60" s="37"/>
      <c r="C60" s="37"/>
    </row>
    <row r="61" spans="1:12" ht="13.5" thickBot="1" x14ac:dyDescent="0.25">
      <c r="A61" t="s">
        <v>32</v>
      </c>
      <c r="E61" s="80"/>
      <c r="F61" s="81"/>
      <c r="G61" s="81"/>
      <c r="H61" s="82"/>
    </row>
    <row r="62" spans="1:12" ht="13.5" thickBot="1" x14ac:dyDescent="0.25">
      <c r="A62" t="s">
        <v>74</v>
      </c>
      <c r="G62" s="10"/>
    </row>
    <row r="63" spans="1:12" ht="13.5" thickBot="1" x14ac:dyDescent="0.25">
      <c r="E63" t="s">
        <v>33</v>
      </c>
      <c r="G63" t="s">
        <v>34</v>
      </c>
      <c r="I63" s="80"/>
      <c r="J63" s="81"/>
      <c r="K63" s="81"/>
      <c r="L63" s="82"/>
    </row>
    <row r="64" spans="1:12" ht="13.5" thickBot="1" x14ac:dyDescent="0.25">
      <c r="G64" t="s">
        <v>35</v>
      </c>
      <c r="I64" s="80"/>
      <c r="J64" s="81"/>
      <c r="K64" s="81"/>
      <c r="L64" s="82"/>
    </row>
    <row r="65" spans="1:12" ht="13.5" thickBot="1" x14ac:dyDescent="0.25">
      <c r="G65" t="s">
        <v>36</v>
      </c>
      <c r="I65" s="25"/>
    </row>
    <row r="66" spans="1:12" ht="13.5" thickBot="1" x14ac:dyDescent="0.25">
      <c r="G66" t="s">
        <v>37</v>
      </c>
      <c r="I66" s="67">
        <f>IF(AC1=TRUE,16,)</f>
        <v>0</v>
      </c>
      <c r="J66" s="68"/>
    </row>
    <row r="67" spans="1:12" x14ac:dyDescent="0.2">
      <c r="I67" s="8"/>
    </row>
    <row r="68" spans="1:12" x14ac:dyDescent="0.2">
      <c r="A68" s="95" t="s">
        <v>38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</row>
    <row r="69" spans="1:12" ht="6.75" customHeight="1" x14ac:dyDescent="0.2"/>
    <row r="70" spans="1:12" ht="39" customHeight="1" x14ac:dyDescent="0.2">
      <c r="A70" s="94" t="s">
        <v>124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</row>
    <row r="71" spans="1:12" ht="26.25" customHeight="1" x14ac:dyDescent="0.2">
      <c r="A71" s="94" t="s">
        <v>125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</row>
    <row r="72" spans="1:12" ht="26.25" customHeight="1" x14ac:dyDescent="0.2">
      <c r="A72" s="69" t="s">
        <v>80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</row>
    <row r="73" spans="1:12" ht="23.25" customHeight="1" x14ac:dyDescent="0.2">
      <c r="A73" s="70" t="s">
        <v>81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</row>
    <row r="74" spans="1:12" ht="12.75" customHeight="1" thickBo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ht="13.5" thickBo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3.5" thickBot="1" x14ac:dyDescent="0.25">
      <c r="A76" t="s">
        <v>39</v>
      </c>
      <c r="B76" s="83"/>
      <c r="C76" s="82"/>
      <c r="H76" t="s">
        <v>40</v>
      </c>
      <c r="I76" s="4"/>
      <c r="J76" s="80"/>
      <c r="K76" s="81"/>
      <c r="L76" s="82"/>
    </row>
    <row r="78" spans="1:12" x14ac:dyDescent="0.2">
      <c r="A78" t="s">
        <v>41</v>
      </c>
      <c r="H78" t="s">
        <v>42</v>
      </c>
    </row>
    <row r="79" spans="1:12" ht="13.5" thickBot="1" x14ac:dyDescent="0.25"/>
    <row r="80" spans="1:12" x14ac:dyDescent="0.2">
      <c r="A80" s="85"/>
      <c r="B80" s="86"/>
      <c r="C80" s="86"/>
      <c r="D80" s="86"/>
      <c r="E80" s="87"/>
      <c r="G80" s="4"/>
      <c r="H80" s="71"/>
      <c r="I80" s="72"/>
      <c r="J80" s="72"/>
      <c r="K80" s="72"/>
      <c r="L80" s="73"/>
    </row>
    <row r="81" spans="1:12" x14ac:dyDescent="0.2">
      <c r="A81" s="88"/>
      <c r="B81" s="89"/>
      <c r="C81" s="89"/>
      <c r="D81" s="89"/>
      <c r="E81" s="90"/>
      <c r="G81" s="4"/>
      <c r="H81" s="74"/>
      <c r="I81" s="75"/>
      <c r="J81" s="75"/>
      <c r="K81" s="75"/>
      <c r="L81" s="76"/>
    </row>
    <row r="82" spans="1:12" x14ac:dyDescent="0.2">
      <c r="A82" s="88"/>
      <c r="B82" s="89"/>
      <c r="C82" s="89"/>
      <c r="D82" s="89"/>
      <c r="E82" s="90"/>
      <c r="G82" s="4"/>
      <c r="H82" s="74"/>
      <c r="I82" s="75"/>
      <c r="J82" s="75"/>
      <c r="K82" s="75"/>
      <c r="L82" s="76"/>
    </row>
    <row r="83" spans="1:12" x14ac:dyDescent="0.2">
      <c r="A83" s="88"/>
      <c r="B83" s="89"/>
      <c r="C83" s="89"/>
      <c r="D83" s="89"/>
      <c r="E83" s="90"/>
      <c r="G83" s="4"/>
      <c r="H83" s="74"/>
      <c r="I83" s="75"/>
      <c r="J83" s="75"/>
      <c r="K83" s="75"/>
      <c r="L83" s="76"/>
    </row>
    <row r="84" spans="1:12" x14ac:dyDescent="0.2">
      <c r="A84" s="88"/>
      <c r="B84" s="89"/>
      <c r="C84" s="89"/>
      <c r="D84" s="89"/>
      <c r="E84" s="90"/>
      <c r="G84" s="4"/>
      <c r="H84" s="74"/>
      <c r="I84" s="75"/>
      <c r="J84" s="75"/>
      <c r="K84" s="75"/>
      <c r="L84" s="76"/>
    </row>
    <row r="85" spans="1:12" x14ac:dyDescent="0.2">
      <c r="A85" s="88"/>
      <c r="B85" s="89"/>
      <c r="C85" s="89"/>
      <c r="D85" s="89"/>
      <c r="E85" s="90"/>
      <c r="G85" s="4"/>
      <c r="H85" s="74"/>
      <c r="I85" s="75"/>
      <c r="J85" s="75"/>
      <c r="K85" s="75"/>
      <c r="L85" s="76"/>
    </row>
    <row r="86" spans="1:12" x14ac:dyDescent="0.2">
      <c r="A86" s="88"/>
      <c r="B86" s="89"/>
      <c r="C86" s="89"/>
      <c r="D86" s="89"/>
      <c r="E86" s="90"/>
      <c r="G86" s="4"/>
      <c r="H86" s="74"/>
      <c r="I86" s="75"/>
      <c r="J86" s="75"/>
      <c r="K86" s="75"/>
      <c r="L86" s="76"/>
    </row>
    <row r="87" spans="1:12" ht="13.5" thickBot="1" x14ac:dyDescent="0.25">
      <c r="A87" s="91"/>
      <c r="B87" s="92"/>
      <c r="C87" s="92"/>
      <c r="D87" s="92"/>
      <c r="E87" s="93"/>
      <c r="G87" s="4"/>
      <c r="H87" s="77"/>
      <c r="I87" s="78"/>
      <c r="J87" s="78"/>
      <c r="K87" s="78"/>
      <c r="L87" s="79"/>
    </row>
  </sheetData>
  <sheetProtection algorithmName="SHA-512" hashValue="sPUKg0clyC7Xtim6/5q4anPfsl6mi5+JCWvIdY6yh9Pqqg7wjB6VLyhdtHWWeneRfhNW+rLlExMbsJNFvbJ0AQ==" saltValue="B2GSKpYycHJqhpwF6Cf+CA==" spinCount="100000" sheet="1" objects="1" scenarios="1"/>
  <mergeCells count="47">
    <mergeCell ref="I66:J66"/>
    <mergeCell ref="I63:L63"/>
    <mergeCell ref="I64:L64"/>
    <mergeCell ref="E61:H61"/>
    <mergeCell ref="A1:L1"/>
    <mergeCell ref="A18:L18"/>
    <mergeCell ref="A21:L21"/>
    <mergeCell ref="B56:C56"/>
    <mergeCell ref="G56:H56"/>
    <mergeCell ref="I4:L4"/>
    <mergeCell ref="I14:L14"/>
    <mergeCell ref="I15:L15"/>
    <mergeCell ref="A38:L38"/>
    <mergeCell ref="B32:C32"/>
    <mergeCell ref="I12:L12"/>
    <mergeCell ref="G32:J32"/>
    <mergeCell ref="A30:L30"/>
    <mergeCell ref="I6:L6"/>
    <mergeCell ref="I7:L7"/>
    <mergeCell ref="I11:L11"/>
    <mergeCell ref="B45:C45"/>
    <mergeCell ref="B33:C33"/>
    <mergeCell ref="B34:C34"/>
    <mergeCell ref="G33:H33"/>
    <mergeCell ref="G43:H43"/>
    <mergeCell ref="A73:L73"/>
    <mergeCell ref="H80:L87"/>
    <mergeCell ref="J76:L76"/>
    <mergeCell ref="B76:C76"/>
    <mergeCell ref="G34:H34"/>
    <mergeCell ref="G45:H45"/>
    <mergeCell ref="G46:H46"/>
    <mergeCell ref="B51:C51"/>
    <mergeCell ref="G44:H44"/>
    <mergeCell ref="B43:C43"/>
    <mergeCell ref="A80:E87"/>
    <mergeCell ref="A70:L70"/>
    <mergeCell ref="A71:L71"/>
    <mergeCell ref="A68:L68"/>
    <mergeCell ref="A72:L72"/>
    <mergeCell ref="B57:C57"/>
    <mergeCell ref="B46:C46"/>
    <mergeCell ref="A40:L40"/>
    <mergeCell ref="B52:C52"/>
    <mergeCell ref="G51:H51"/>
    <mergeCell ref="B44:C44"/>
    <mergeCell ref="B47:C47"/>
  </mergeCells>
  <phoneticPr fontId="0" type="noConversion"/>
  <pageMargins left="0.63" right="0.63" top="0.66" bottom="1.3" header="0.4921259845" footer="0.4921259845"/>
  <pageSetup paperSize="9" orientation="portrait" horizontalDpi="429496729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0</xdr:col>
                    <xdr:colOff>1076325</xdr:colOff>
                    <xdr:row>24</xdr:row>
                    <xdr:rowOff>123825</xdr:rowOff>
                  </from>
                  <to>
                    <xdr:col>2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8</xdr:col>
                    <xdr:colOff>600075</xdr:colOff>
                    <xdr:row>47</xdr:row>
                    <xdr:rowOff>133350</xdr:rowOff>
                  </from>
                  <to>
                    <xdr:col>10</xdr:col>
                    <xdr:colOff>104775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5</xdr:col>
                    <xdr:colOff>466725</xdr:colOff>
                    <xdr:row>60</xdr:row>
                    <xdr:rowOff>152400</xdr:rowOff>
                  </from>
                  <to>
                    <xdr:col>7</xdr:col>
                    <xdr:colOff>104775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locked="0" defaultSize="0" autoFill="0" autoLine="0" autoPict="0">
                <anchor moveWithCells="1">
                  <from>
                    <xdr:col>8</xdr:col>
                    <xdr:colOff>600075</xdr:colOff>
                    <xdr:row>52</xdr:row>
                    <xdr:rowOff>133350</xdr:rowOff>
                  </from>
                  <to>
                    <xdr:col>10</xdr:col>
                    <xdr:colOff>104775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locked="0" defaultSize="0" autoFill="0" autoLine="0" autoPict="0">
                <anchor moveWithCells="1">
                  <from>
                    <xdr:col>0</xdr:col>
                    <xdr:colOff>1076325</xdr:colOff>
                    <xdr:row>21</xdr:row>
                    <xdr:rowOff>123825</xdr:rowOff>
                  </from>
                  <to>
                    <xdr:col>2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Z49"/>
  <sheetViews>
    <sheetView showGridLines="0" topLeftCell="A4" workbookViewId="0">
      <selection activeCell="C36" sqref="C36"/>
    </sheetView>
  </sheetViews>
  <sheetFormatPr defaultRowHeight="12.75" x14ac:dyDescent="0.2"/>
  <cols>
    <col min="1" max="1" width="16.28515625" customWidth="1"/>
    <col min="2" max="2" width="3" customWidth="1"/>
    <col min="3" max="3" width="7.140625" customWidth="1"/>
    <col min="4" max="4" width="3.42578125" customWidth="1"/>
    <col min="5" max="5" width="9.28515625" customWidth="1"/>
    <col min="6" max="6" width="7.140625" customWidth="1"/>
    <col min="7" max="7" width="2.85546875" customWidth="1"/>
    <col min="8" max="8" width="7.140625" customWidth="1"/>
    <col min="10" max="10" width="4" customWidth="1"/>
    <col min="12" max="12" width="12.85546875" customWidth="1"/>
  </cols>
  <sheetData>
    <row r="1" spans="1:26" ht="27" customHeight="1" x14ac:dyDescent="0.25">
      <c r="A1" s="109" t="s">
        <v>75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Z1" s="63" t="b">
        <v>1</v>
      </c>
    </row>
    <row r="2" spans="1:26" ht="13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26" ht="6.7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6" ht="13.5" customHeight="1" thickBot="1" x14ac:dyDescent="0.25">
      <c r="A4" s="1" t="s">
        <v>56</v>
      </c>
      <c r="B4" s="110">
        <f>Objednávka!B32</f>
        <v>0</v>
      </c>
      <c r="C4" s="111"/>
      <c r="D4" s="112"/>
      <c r="E4" s="15"/>
      <c r="F4" s="5"/>
      <c r="G4" s="1" t="s">
        <v>57</v>
      </c>
      <c r="H4" s="5"/>
      <c r="I4" s="5"/>
      <c r="J4" s="113">
        <f>Objednávka!B34</f>
        <v>0</v>
      </c>
      <c r="K4" s="114"/>
      <c r="L4" s="5"/>
    </row>
    <row r="5" spans="1:26" ht="13.5" customHeight="1" x14ac:dyDescent="0.2">
      <c r="A5" s="5"/>
      <c r="B5" s="5"/>
      <c r="C5" s="5"/>
      <c r="D5" s="5"/>
      <c r="E5" s="15"/>
      <c r="F5" s="5"/>
      <c r="G5" s="5"/>
      <c r="H5" s="5"/>
      <c r="I5" s="5"/>
      <c r="J5" s="5"/>
      <c r="K5" s="5"/>
      <c r="L5" s="5"/>
    </row>
    <row r="6" spans="1:26" ht="13.5" thickBot="1" x14ac:dyDescent="0.25">
      <c r="A6" s="1" t="s">
        <v>0</v>
      </c>
      <c r="E6" s="3"/>
      <c r="G6" s="2" t="s">
        <v>55</v>
      </c>
    </row>
    <row r="7" spans="1:26" ht="13.5" thickBot="1" x14ac:dyDescent="0.25">
      <c r="A7" t="s">
        <v>48</v>
      </c>
      <c r="E7" s="3"/>
      <c r="G7" t="s">
        <v>9</v>
      </c>
      <c r="I7" s="106">
        <f>Objednávka!I4</f>
        <v>0</v>
      </c>
      <c r="J7" s="107"/>
      <c r="K7" s="107"/>
      <c r="L7" s="108"/>
    </row>
    <row r="8" spans="1:26" ht="13.5" thickBot="1" x14ac:dyDescent="0.25">
      <c r="A8" t="s">
        <v>7</v>
      </c>
      <c r="E8" s="3"/>
      <c r="G8" t="s">
        <v>10</v>
      </c>
    </row>
    <row r="9" spans="1:26" ht="13.5" thickBot="1" x14ac:dyDescent="0.25">
      <c r="A9" t="s">
        <v>77</v>
      </c>
      <c r="E9" s="3"/>
      <c r="G9" t="s">
        <v>11</v>
      </c>
      <c r="I9" s="106">
        <f>Objednávka!I6</f>
        <v>0</v>
      </c>
      <c r="J9" s="107"/>
      <c r="K9" s="107"/>
      <c r="L9" s="108"/>
    </row>
    <row r="10" spans="1:26" ht="13.5" thickBot="1" x14ac:dyDescent="0.25">
      <c r="A10" s="12" t="s">
        <v>49</v>
      </c>
      <c r="E10" s="3"/>
      <c r="G10" t="s">
        <v>12</v>
      </c>
      <c r="I10" s="106">
        <f>Objednávka!I7</f>
        <v>0</v>
      </c>
      <c r="J10" s="107"/>
      <c r="K10" s="107"/>
      <c r="L10" s="108"/>
    </row>
    <row r="11" spans="1:26" ht="13.5" thickBot="1" x14ac:dyDescent="0.25">
      <c r="A11" s="11" t="s">
        <v>48</v>
      </c>
      <c r="E11" s="3"/>
      <c r="G11" t="s">
        <v>13</v>
      </c>
      <c r="I11" s="20">
        <f>Objednávka!I8</f>
        <v>0</v>
      </c>
      <c r="L11" s="9"/>
    </row>
    <row r="12" spans="1:26" ht="13.5" thickBot="1" x14ac:dyDescent="0.25">
      <c r="A12" s="11" t="s">
        <v>54</v>
      </c>
      <c r="E12" s="3"/>
      <c r="G12" t="s">
        <v>47</v>
      </c>
      <c r="I12" s="21">
        <f>Objednávka!I9</f>
        <v>0</v>
      </c>
      <c r="K12" t="s">
        <v>15</v>
      </c>
      <c r="L12" s="21">
        <f>Objednávka!L9</f>
        <v>0</v>
      </c>
    </row>
    <row r="13" spans="1:26" x14ac:dyDescent="0.2">
      <c r="A13" s="11" t="s">
        <v>53</v>
      </c>
      <c r="E13" s="3"/>
      <c r="I13" s="13"/>
      <c r="J13" s="8"/>
      <c r="K13" s="8"/>
      <c r="L13" s="14"/>
    </row>
    <row r="14" spans="1:26" x14ac:dyDescent="0.2">
      <c r="A14" s="11" t="s">
        <v>50</v>
      </c>
      <c r="E14" s="3"/>
      <c r="I14" s="4"/>
      <c r="J14" s="4"/>
      <c r="K14" s="4"/>
      <c r="L14" s="4"/>
    </row>
    <row r="15" spans="1:26" x14ac:dyDescent="0.2">
      <c r="A15" s="11" t="s">
        <v>51</v>
      </c>
      <c r="E15" s="3"/>
    </row>
    <row r="16" spans="1:26" x14ac:dyDescent="0.2">
      <c r="E16" s="3"/>
    </row>
    <row r="17" spans="1:12" x14ac:dyDescent="0.2">
      <c r="A17" s="2" t="s">
        <v>52</v>
      </c>
      <c r="E17" s="3"/>
    </row>
    <row r="18" spans="1:12" x14ac:dyDescent="0.2">
      <c r="A18" s="58" t="s">
        <v>68</v>
      </c>
      <c r="E18" s="3"/>
    </row>
    <row r="19" spans="1:12" x14ac:dyDescent="0.2">
      <c r="A19" s="58" t="s">
        <v>69</v>
      </c>
      <c r="E19" s="3"/>
    </row>
    <row r="20" spans="1:12" x14ac:dyDescent="0.2">
      <c r="E20" s="3"/>
    </row>
    <row r="21" spans="1:12" x14ac:dyDescent="0.2">
      <c r="A21" s="2"/>
      <c r="E21" s="3"/>
    </row>
    <row r="22" spans="1:12" x14ac:dyDescent="0.2">
      <c r="E22" s="3"/>
      <c r="I22" s="4"/>
      <c r="J22" s="4"/>
      <c r="K22" s="4"/>
      <c r="L22" s="4"/>
    </row>
    <row r="23" spans="1:12" ht="7.5" customHeight="1" thickBot="1" x14ac:dyDescent="0.25"/>
    <row r="24" spans="1:12" ht="6.75" customHeight="1" thickBo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13.5" thickBot="1" x14ac:dyDescent="0.25">
      <c r="A25" s="2" t="s">
        <v>58</v>
      </c>
      <c r="G25" t="s">
        <v>59</v>
      </c>
      <c r="L25" s="57">
        <f>Objednávka!B32</f>
        <v>0</v>
      </c>
    </row>
    <row r="26" spans="1:12" ht="13.5" thickBot="1" x14ac:dyDescent="0.25">
      <c r="G26" t="s">
        <v>60</v>
      </c>
      <c r="L26" s="57">
        <f>Objednávka!B32</f>
        <v>0</v>
      </c>
    </row>
    <row r="27" spans="1:12" ht="13.5" thickBot="1" x14ac:dyDescent="0.25">
      <c r="B27" s="8"/>
      <c r="G27" s="2" t="s">
        <v>61</v>
      </c>
      <c r="L27" s="26"/>
    </row>
    <row r="28" spans="1:12" ht="13.5" thickBot="1" x14ac:dyDescent="0.25">
      <c r="B28" s="8"/>
      <c r="G28" t="s">
        <v>62</v>
      </c>
      <c r="L28" s="26"/>
    </row>
    <row r="29" spans="1:12" x14ac:dyDescent="0.2">
      <c r="B29" s="8"/>
    </row>
    <row r="30" spans="1:12" ht="7.5" customHeight="1" thickBot="1" x14ac:dyDescent="0.25"/>
    <row r="31" spans="1:12" ht="7.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3" spans="1:12" x14ac:dyDescent="0.2">
      <c r="A33" t="s">
        <v>63</v>
      </c>
    </row>
    <row r="35" spans="1:12" ht="13.5" thickBot="1" x14ac:dyDescent="0.25">
      <c r="I35" s="115" t="s">
        <v>65</v>
      </c>
      <c r="J35" s="115"/>
      <c r="K35" s="16" t="s">
        <v>31</v>
      </c>
      <c r="L35" t="s">
        <v>66</v>
      </c>
    </row>
    <row r="36" spans="1:12" ht="13.5" thickBot="1" x14ac:dyDescent="0.25">
      <c r="A36" t="s">
        <v>64</v>
      </c>
      <c r="C36" s="22">
        <v>0.21</v>
      </c>
      <c r="I36" s="67">
        <f>SUM(Objednávka!B43:C46)+Objednávka!B51+Objednávka!B56</f>
        <v>4950</v>
      </c>
      <c r="J36" s="68"/>
      <c r="K36" s="19">
        <f>SUM(Objednávka!G43:H46)+Objednávka!G51+Objednávka!G56</f>
        <v>1039.5</v>
      </c>
      <c r="L36" s="19">
        <f>SUM(I36:K36)</f>
        <v>5989.5</v>
      </c>
    </row>
    <row r="37" spans="1:12" ht="13.5" thickBot="1" x14ac:dyDescent="0.25">
      <c r="I37" t="s">
        <v>79</v>
      </c>
      <c r="L37" s="19">
        <f>Objednávka!I66</f>
        <v>0</v>
      </c>
    </row>
    <row r="38" spans="1:12" ht="13.5" thickBot="1" x14ac:dyDescent="0.25">
      <c r="A38" s="2" t="s">
        <v>67</v>
      </c>
      <c r="L38" s="19">
        <f>L36+L37</f>
        <v>5989.5</v>
      </c>
    </row>
    <row r="40" spans="1:12" x14ac:dyDescent="0.2">
      <c r="H40" t="s">
        <v>42</v>
      </c>
    </row>
    <row r="41" spans="1:12" ht="13.5" thickBot="1" x14ac:dyDescent="0.25"/>
    <row r="42" spans="1:12" x14ac:dyDescent="0.2">
      <c r="A42" s="4"/>
      <c r="B42" s="4"/>
      <c r="C42" s="4"/>
      <c r="D42" s="4"/>
      <c r="E42" s="4"/>
      <c r="G42" s="4"/>
      <c r="H42" s="71"/>
      <c r="I42" s="72"/>
      <c r="J42" s="72"/>
      <c r="K42" s="72"/>
      <c r="L42" s="73"/>
    </row>
    <row r="43" spans="1:12" x14ac:dyDescent="0.2">
      <c r="A43" s="4"/>
      <c r="B43" s="4"/>
      <c r="C43" s="4"/>
      <c r="D43" s="4"/>
      <c r="E43" s="4"/>
      <c r="G43" s="4"/>
      <c r="H43" s="74"/>
      <c r="I43" s="75"/>
      <c r="J43" s="75"/>
      <c r="K43" s="75"/>
      <c r="L43" s="76"/>
    </row>
    <row r="44" spans="1:12" x14ac:dyDescent="0.2">
      <c r="A44" s="4"/>
      <c r="B44" s="4"/>
      <c r="C44" s="4"/>
      <c r="D44" s="4"/>
      <c r="E44" s="4"/>
      <c r="G44" s="4"/>
      <c r="H44" s="74"/>
      <c r="I44" s="75"/>
      <c r="J44" s="75"/>
      <c r="K44" s="75"/>
      <c r="L44" s="76"/>
    </row>
    <row r="45" spans="1:12" x14ac:dyDescent="0.2">
      <c r="A45" s="4"/>
      <c r="B45" s="4"/>
      <c r="C45" s="4"/>
      <c r="D45" s="4"/>
      <c r="E45" s="4"/>
      <c r="G45" s="4"/>
      <c r="H45" s="74"/>
      <c r="I45" s="75"/>
      <c r="J45" s="75"/>
      <c r="K45" s="75"/>
      <c r="L45" s="76"/>
    </row>
    <row r="46" spans="1:12" x14ac:dyDescent="0.2">
      <c r="A46" s="4"/>
      <c r="B46" s="4"/>
      <c r="C46" s="4"/>
      <c r="D46" s="4"/>
      <c r="E46" s="4"/>
      <c r="G46" s="4"/>
      <c r="H46" s="74"/>
      <c r="I46" s="75"/>
      <c r="J46" s="75"/>
      <c r="K46" s="75"/>
      <c r="L46" s="76"/>
    </row>
    <row r="47" spans="1:12" x14ac:dyDescent="0.2">
      <c r="A47" s="4"/>
      <c r="B47" s="4"/>
      <c r="C47" s="4"/>
      <c r="D47" s="4"/>
      <c r="E47" s="4"/>
      <c r="G47" s="4"/>
      <c r="H47" s="74"/>
      <c r="I47" s="75"/>
      <c r="J47" s="75"/>
      <c r="K47" s="75"/>
      <c r="L47" s="76"/>
    </row>
    <row r="48" spans="1:12" x14ac:dyDescent="0.2">
      <c r="A48" s="4"/>
      <c r="B48" s="4"/>
      <c r="C48" s="4"/>
      <c r="D48" s="4"/>
      <c r="E48" s="4"/>
      <c r="G48" s="4"/>
      <c r="H48" s="74"/>
      <c r="I48" s="75"/>
      <c r="J48" s="75"/>
      <c r="K48" s="75"/>
      <c r="L48" s="76"/>
    </row>
    <row r="49" spans="1:12" ht="13.5" thickBot="1" x14ac:dyDescent="0.25">
      <c r="A49" s="4"/>
      <c r="B49" s="4"/>
      <c r="C49" s="4"/>
      <c r="D49" s="4"/>
      <c r="E49" s="4"/>
      <c r="G49" s="4"/>
      <c r="H49" s="77"/>
      <c r="I49" s="78"/>
      <c r="J49" s="78"/>
      <c r="K49" s="78"/>
      <c r="L49" s="79"/>
    </row>
  </sheetData>
  <sheetProtection algorithmName="SHA-512" hashValue="Fj/f8st80SRI49Xgw42aeRpuHGgxK3MsxRzfw7eqxUSS+pQRL4vzh7ar5YjP6H9oWKeWsxGBEgs+dc5erUCxuA==" saltValue="iPgPo+A/Vn8dkQ4O70B7JQ==" spinCount="100000" sheet="1" objects="1" scenarios="1"/>
  <mergeCells count="9">
    <mergeCell ref="H42:L49"/>
    <mergeCell ref="I7:L7"/>
    <mergeCell ref="A1:L1"/>
    <mergeCell ref="I9:L9"/>
    <mergeCell ref="I10:L10"/>
    <mergeCell ref="B4:D4"/>
    <mergeCell ref="J4:K4"/>
    <mergeCell ref="I35:J35"/>
    <mergeCell ref="I36:J36"/>
  </mergeCells>
  <phoneticPr fontId="0" type="noConversion"/>
  <pageMargins left="0.63" right="0.63" top="0.984251969" bottom="0.984251969" header="0.4921259845" footer="0.4921259845"/>
  <pageSetup paperSize="9" scale="95" orientation="portrait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Z48"/>
  <sheetViews>
    <sheetView showGridLines="0" workbookViewId="0">
      <selection activeCell="L32" sqref="L32"/>
    </sheetView>
  </sheetViews>
  <sheetFormatPr defaultRowHeight="12.75" x14ac:dyDescent="0.2"/>
  <cols>
    <col min="1" max="1" width="16.28515625" customWidth="1"/>
    <col min="2" max="2" width="3" customWidth="1"/>
    <col min="3" max="3" width="7.140625" customWidth="1"/>
    <col min="4" max="4" width="3.42578125" customWidth="1"/>
    <col min="5" max="5" width="9.28515625" customWidth="1"/>
    <col min="6" max="6" width="7.140625" customWidth="1"/>
    <col min="7" max="7" width="2.85546875" customWidth="1"/>
    <col min="8" max="8" width="7.140625" customWidth="1"/>
    <col min="10" max="10" width="2.85546875" customWidth="1"/>
    <col min="12" max="12" width="12.85546875" customWidth="1"/>
    <col min="26" max="26" width="11.28515625" bestFit="1" customWidth="1"/>
  </cols>
  <sheetData>
    <row r="1" spans="1:26" ht="98.25" customHeight="1" x14ac:dyDescent="0.2">
      <c r="A1" s="116" t="s">
        <v>85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Z1" t="b">
        <v>1</v>
      </c>
    </row>
    <row r="2" spans="1:26" ht="6.7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26" ht="13.5" thickBot="1" x14ac:dyDescent="0.25">
      <c r="A3" s="28" t="s">
        <v>0</v>
      </c>
      <c r="B3" s="29"/>
      <c r="C3" s="29"/>
      <c r="D3" s="29"/>
      <c r="E3" s="30"/>
      <c r="F3" s="29"/>
      <c r="G3" s="31" t="s">
        <v>8</v>
      </c>
      <c r="H3" s="29"/>
      <c r="I3" s="29"/>
      <c r="J3" s="29"/>
      <c r="K3" s="29"/>
      <c r="L3" s="29"/>
    </row>
    <row r="4" spans="1:26" ht="13.5" thickBot="1" x14ac:dyDescent="0.25">
      <c r="A4" s="29" t="s">
        <v>1</v>
      </c>
      <c r="B4" s="29"/>
      <c r="C4" s="29"/>
      <c r="D4" s="29"/>
      <c r="E4" s="30"/>
      <c r="F4" s="29"/>
      <c r="G4" s="29" t="s">
        <v>9</v>
      </c>
      <c r="H4" s="29"/>
      <c r="I4" s="118">
        <f>Objednávka!I4</f>
        <v>0</v>
      </c>
      <c r="J4" s="119"/>
      <c r="K4" s="119"/>
      <c r="L4" s="120"/>
    </row>
    <row r="5" spans="1:26" ht="13.5" thickBot="1" x14ac:dyDescent="0.25">
      <c r="A5" s="29" t="s">
        <v>2</v>
      </c>
      <c r="B5" s="29"/>
      <c r="C5" s="29"/>
      <c r="D5" s="29"/>
      <c r="E5" s="30"/>
      <c r="F5" s="29"/>
      <c r="G5" s="29" t="s">
        <v>10</v>
      </c>
      <c r="H5" s="29"/>
      <c r="I5" s="29"/>
      <c r="J5" s="29"/>
      <c r="K5" s="29"/>
      <c r="L5" s="29"/>
    </row>
    <row r="6" spans="1:26" ht="13.5" thickBot="1" x14ac:dyDescent="0.25">
      <c r="A6" s="29" t="s">
        <v>3</v>
      </c>
      <c r="B6" s="29"/>
      <c r="C6" s="29"/>
      <c r="D6" s="29"/>
      <c r="E6" s="30"/>
      <c r="F6" s="29"/>
      <c r="G6" s="29" t="s">
        <v>11</v>
      </c>
      <c r="H6" s="29"/>
      <c r="I6" s="118">
        <f>Objednávka!I6</f>
        <v>0</v>
      </c>
      <c r="J6" s="119"/>
      <c r="K6" s="119"/>
      <c r="L6" s="120"/>
    </row>
    <row r="7" spans="1:26" ht="13.5" thickBot="1" x14ac:dyDescent="0.25">
      <c r="A7" s="29" t="s">
        <v>4</v>
      </c>
      <c r="B7" s="29"/>
      <c r="C7" s="29"/>
      <c r="D7" s="29"/>
      <c r="E7" s="30"/>
      <c r="F7" s="29"/>
      <c r="G7" s="29" t="s">
        <v>12</v>
      </c>
      <c r="H7" s="29"/>
      <c r="I7" s="118">
        <f>Objednávka!I7</f>
        <v>0</v>
      </c>
      <c r="J7" s="119"/>
      <c r="K7" s="119"/>
      <c r="L7" s="120"/>
    </row>
    <row r="8" spans="1:26" ht="13.5" thickBot="1" x14ac:dyDescent="0.25">
      <c r="A8" s="31" t="s">
        <v>5</v>
      </c>
      <c r="B8" s="29"/>
      <c r="C8" s="29"/>
      <c r="D8" s="29"/>
      <c r="E8" s="30"/>
      <c r="F8" s="29"/>
      <c r="G8" s="29" t="s">
        <v>13</v>
      </c>
      <c r="H8" s="29"/>
      <c r="I8" s="55">
        <f>Objednávka!I8</f>
        <v>0</v>
      </c>
      <c r="J8" s="29"/>
      <c r="K8" s="29"/>
      <c r="L8" s="32"/>
    </row>
    <row r="9" spans="1:26" ht="13.5" thickBot="1" x14ac:dyDescent="0.25">
      <c r="A9" s="29" t="s">
        <v>6</v>
      </c>
      <c r="B9" s="29"/>
      <c r="C9" s="29"/>
      <c r="D9" s="29"/>
      <c r="E9" s="30"/>
      <c r="F9" s="29"/>
      <c r="G9" s="29" t="s">
        <v>47</v>
      </c>
      <c r="H9" s="29"/>
      <c r="I9" s="56">
        <f>Objednávka!I9</f>
        <v>0</v>
      </c>
      <c r="J9" s="29"/>
      <c r="K9" s="29" t="s">
        <v>15</v>
      </c>
      <c r="L9" s="55">
        <f>Objednávka!L9</f>
        <v>0</v>
      </c>
    </row>
    <row r="10" spans="1:26" ht="13.5" thickBot="1" x14ac:dyDescent="0.25">
      <c r="A10" s="29" t="s">
        <v>7</v>
      </c>
      <c r="B10" s="29"/>
      <c r="C10" s="29"/>
      <c r="D10" s="29"/>
      <c r="E10" s="30"/>
      <c r="F10" s="29"/>
      <c r="G10" s="29" t="s">
        <v>43</v>
      </c>
      <c r="H10" s="29"/>
      <c r="I10" s="55">
        <f>Objednávka!I10</f>
        <v>0</v>
      </c>
      <c r="J10" s="29"/>
      <c r="K10" s="29" t="s">
        <v>44</v>
      </c>
      <c r="L10" s="55">
        <f>Objednávka!L10</f>
        <v>0</v>
      </c>
    </row>
    <row r="11" spans="1:26" ht="13.5" thickBot="1" x14ac:dyDescent="0.25">
      <c r="A11" s="29" t="s">
        <v>77</v>
      </c>
      <c r="B11" s="29"/>
      <c r="C11" s="29"/>
      <c r="D11" s="29"/>
      <c r="E11" s="30"/>
      <c r="F11" s="29"/>
      <c r="G11" s="29" t="s">
        <v>14</v>
      </c>
      <c r="H11" s="29"/>
      <c r="I11" s="118">
        <f>Objednávka!I11</f>
        <v>0</v>
      </c>
      <c r="J11" s="119"/>
      <c r="K11" s="119"/>
      <c r="L11" s="120"/>
    </row>
    <row r="12" spans="1:26" ht="13.5" thickBot="1" x14ac:dyDescent="0.25">
      <c r="A12" s="29"/>
      <c r="B12" s="29"/>
      <c r="C12" s="29"/>
      <c r="D12" s="29"/>
      <c r="E12" s="30"/>
      <c r="F12" s="29"/>
      <c r="G12" s="29" t="s">
        <v>86</v>
      </c>
      <c r="H12" s="29"/>
      <c r="I12" s="29"/>
      <c r="J12" s="29"/>
      <c r="K12" s="29"/>
      <c r="L12" s="29"/>
    </row>
    <row r="13" spans="1:26" ht="13.5" thickBot="1" x14ac:dyDescent="0.25">
      <c r="A13" s="29"/>
      <c r="B13" s="29"/>
      <c r="C13" s="29"/>
      <c r="D13" s="29"/>
      <c r="E13" s="30"/>
      <c r="F13" s="29"/>
      <c r="G13" s="29"/>
      <c r="H13" s="29"/>
      <c r="I13" s="118">
        <f>Objednávka!I12</f>
        <v>0</v>
      </c>
      <c r="J13" s="119"/>
      <c r="K13" s="119"/>
      <c r="L13" s="120"/>
    </row>
    <row r="14" spans="1:26" ht="13.5" thickBot="1" x14ac:dyDescent="0.25">
      <c r="A14" s="29"/>
      <c r="B14" s="29"/>
      <c r="C14" s="29"/>
      <c r="D14" s="29"/>
      <c r="E14" s="33"/>
      <c r="F14" s="29"/>
      <c r="G14" s="29"/>
      <c r="H14" s="29"/>
      <c r="I14" s="39"/>
      <c r="J14" s="39"/>
      <c r="K14" s="39"/>
      <c r="L14" s="39"/>
    </row>
    <row r="15" spans="1:26" ht="13.5" thickBot="1" x14ac:dyDescent="0.25">
      <c r="A15" s="131" t="s">
        <v>87</v>
      </c>
      <c r="B15" s="132"/>
      <c r="C15" s="132"/>
      <c r="D15" s="132"/>
      <c r="E15" s="132"/>
      <c r="F15" s="29"/>
      <c r="G15" s="121" t="s">
        <v>88</v>
      </c>
      <c r="H15" s="121"/>
      <c r="I15" s="121"/>
      <c r="J15" s="39"/>
      <c r="K15" s="118">
        <f>Objednávka!B34</f>
        <v>0</v>
      </c>
      <c r="L15" s="120"/>
    </row>
    <row r="16" spans="1:26" ht="7.5" customHeight="1" thickBo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5.25" customHeight="1" x14ac:dyDescent="0.2">
      <c r="A17" s="122" t="s">
        <v>126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ht="3.75" hidden="1" customHeight="1" x14ac:dyDescent="0.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ht="9.75" hidden="1" customHeight="1" x14ac:dyDescent="0.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ht="2.25" hidden="1" customHeight="1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ht="7.5" customHeight="1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ht="9.75" customHeight="1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ht="9.75" customHeight="1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ht="52.5" customHeight="1" x14ac:dyDescent="0.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s="8" customFormat="1" ht="6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</row>
    <row r="26" spans="1:12" ht="6.75" customHeight="1" thickBot="1" x14ac:dyDescent="0.25">
      <c r="A26" s="41"/>
      <c r="B26" s="42"/>
      <c r="C26" s="42"/>
      <c r="D26" s="42"/>
      <c r="E26" s="42"/>
      <c r="F26" s="42"/>
      <c r="G26" s="42"/>
      <c r="H26" s="125"/>
      <c r="I26" s="125"/>
      <c r="J26" s="125"/>
      <c r="K26" s="125"/>
      <c r="L26" s="125"/>
    </row>
    <row r="27" spans="1:12" ht="16.5" customHeight="1" x14ac:dyDescent="0.2">
      <c r="A27" s="13"/>
      <c r="B27" s="40"/>
      <c r="C27" s="40"/>
      <c r="D27" s="40"/>
      <c r="E27" s="40"/>
      <c r="F27" s="40"/>
      <c r="G27" s="40"/>
      <c r="H27" s="40"/>
      <c r="I27" s="40"/>
      <c r="J27" s="40"/>
      <c r="K27" s="43"/>
      <c r="L27" s="40"/>
    </row>
    <row r="28" spans="1:12" ht="15" customHeight="1" x14ac:dyDescent="0.2">
      <c r="A28" s="40"/>
      <c r="B28" s="40"/>
      <c r="C28" s="40"/>
      <c r="D28" s="40"/>
      <c r="E28" s="40"/>
      <c r="F28" s="40"/>
      <c r="G28" s="40"/>
      <c r="H28" s="44"/>
      <c r="I28" s="45"/>
      <c r="J28" s="45"/>
      <c r="K28" s="45"/>
    </row>
    <row r="29" spans="1:12" s="51" customFormat="1" ht="19.5" customHeight="1" x14ac:dyDescent="0.2">
      <c r="A29" s="46" t="s">
        <v>89</v>
      </c>
      <c r="B29" s="47"/>
      <c r="C29" s="47"/>
      <c r="D29" s="47"/>
      <c r="E29" s="47"/>
      <c r="F29" s="47"/>
      <c r="G29" s="47"/>
      <c r="H29" s="48"/>
      <c r="I29" s="49"/>
      <c r="J29" s="49"/>
      <c r="K29" s="49"/>
      <c r="L29" s="50"/>
    </row>
    <row r="30" spans="1:12" ht="16.5" customHeight="1" x14ac:dyDescent="0.2">
      <c r="B30" s="52"/>
      <c r="C30" s="52"/>
      <c r="D30" s="52"/>
      <c r="E30" s="40"/>
      <c r="F30" s="40"/>
      <c r="G30" s="40"/>
      <c r="J30" s="53"/>
      <c r="K30" s="54" t="s">
        <v>90</v>
      </c>
    </row>
    <row r="31" spans="1:12" ht="16.5" customHeight="1" thickBot="1" x14ac:dyDescent="0.25">
      <c r="B31" s="52"/>
      <c r="C31" s="52"/>
      <c r="D31" s="52"/>
      <c r="E31" s="40"/>
      <c r="F31" s="40"/>
      <c r="G31" s="40"/>
      <c r="J31" s="53"/>
      <c r="K31" s="54"/>
    </row>
    <row r="32" spans="1:12" ht="16.5" customHeight="1" thickBot="1" x14ac:dyDescent="0.3">
      <c r="B32" s="52"/>
      <c r="C32" s="52"/>
      <c r="D32" s="52"/>
      <c r="E32" s="40"/>
      <c r="F32" s="40"/>
      <c r="G32" s="59" t="s">
        <v>127</v>
      </c>
      <c r="J32" s="53"/>
      <c r="L32" s="60" t="str">
        <f>INDEX(List1!C14:C28,List1!D14,1)</f>
        <v xml:space="preserve">Nezadáno </v>
      </c>
    </row>
    <row r="33" spans="1:12" ht="24" customHeight="1" x14ac:dyDescent="0.2">
      <c r="B33" s="52"/>
      <c r="D33" s="52"/>
      <c r="E33" s="40"/>
      <c r="F33" s="40"/>
      <c r="G33" s="59"/>
      <c r="I33" s="61" t="s">
        <v>107</v>
      </c>
      <c r="J33" s="53"/>
      <c r="K33" s="62" t="s">
        <v>106</v>
      </c>
    </row>
    <row r="34" spans="1:12" ht="24" customHeight="1" x14ac:dyDescent="0.2">
      <c r="B34" s="52"/>
      <c r="D34" s="52"/>
      <c r="E34" s="66"/>
      <c r="F34" s="66"/>
      <c r="G34" s="59"/>
      <c r="I34" s="61"/>
      <c r="J34" s="53"/>
      <c r="K34" s="62"/>
    </row>
    <row r="35" spans="1:12" ht="33" customHeight="1" thickBot="1" x14ac:dyDescent="0.25">
      <c r="A35" s="133" t="s">
        <v>128</v>
      </c>
      <c r="B35" s="133"/>
      <c r="C35" s="133"/>
      <c r="D35" s="133"/>
      <c r="E35" s="133"/>
      <c r="F35" s="133"/>
      <c r="G35" s="133"/>
      <c r="H35" s="133"/>
      <c r="I35" s="133"/>
      <c r="J35" s="65"/>
      <c r="K35" s="65"/>
      <c r="L35" s="65"/>
    </row>
    <row r="36" spans="1:12" ht="13.5" thickBo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13.5" thickBot="1" x14ac:dyDescent="0.25">
      <c r="A37" t="s">
        <v>39</v>
      </c>
      <c r="B37" s="126">
        <f>Objednávka!B76</f>
        <v>0</v>
      </c>
      <c r="C37" s="127"/>
      <c r="H37" t="s">
        <v>40</v>
      </c>
      <c r="I37" s="4"/>
      <c r="J37" s="128">
        <f>Objednávka!J76</f>
        <v>0</v>
      </c>
      <c r="K37" s="129"/>
      <c r="L37" s="130"/>
    </row>
    <row r="39" spans="1:12" x14ac:dyDescent="0.2">
      <c r="A39" t="s">
        <v>41</v>
      </c>
      <c r="H39" t="s">
        <v>42</v>
      </c>
    </row>
    <row r="40" spans="1:12" ht="13.5" thickBot="1" x14ac:dyDescent="0.25"/>
    <row r="41" spans="1:12" x14ac:dyDescent="0.2">
      <c r="A41" s="85"/>
      <c r="B41" s="86"/>
      <c r="C41" s="86"/>
      <c r="D41" s="86"/>
      <c r="E41" s="87"/>
      <c r="G41" s="4"/>
      <c r="H41" s="71"/>
      <c r="I41" s="72"/>
      <c r="J41" s="72"/>
      <c r="K41" s="72"/>
      <c r="L41" s="73"/>
    </row>
    <row r="42" spans="1:12" x14ac:dyDescent="0.2">
      <c r="A42" s="88"/>
      <c r="B42" s="89"/>
      <c r="C42" s="89"/>
      <c r="D42" s="89"/>
      <c r="E42" s="90"/>
      <c r="G42" s="4"/>
      <c r="H42" s="74"/>
      <c r="I42" s="75"/>
      <c r="J42" s="75"/>
      <c r="K42" s="75"/>
      <c r="L42" s="76"/>
    </row>
    <row r="43" spans="1:12" x14ac:dyDescent="0.2">
      <c r="A43" s="88"/>
      <c r="B43" s="89"/>
      <c r="C43" s="89"/>
      <c r="D43" s="89"/>
      <c r="E43" s="90"/>
      <c r="G43" s="4"/>
      <c r="H43" s="74"/>
      <c r="I43" s="75"/>
      <c r="J43" s="75"/>
      <c r="K43" s="75"/>
      <c r="L43" s="76"/>
    </row>
    <row r="44" spans="1:12" x14ac:dyDescent="0.2">
      <c r="A44" s="88"/>
      <c r="B44" s="89"/>
      <c r="C44" s="89"/>
      <c r="D44" s="89"/>
      <c r="E44" s="90"/>
      <c r="G44" s="4"/>
      <c r="H44" s="74"/>
      <c r="I44" s="75"/>
      <c r="J44" s="75"/>
      <c r="K44" s="75"/>
      <c r="L44" s="76"/>
    </row>
    <row r="45" spans="1:12" x14ac:dyDescent="0.2">
      <c r="A45" s="88"/>
      <c r="B45" s="89"/>
      <c r="C45" s="89"/>
      <c r="D45" s="89"/>
      <c r="E45" s="90"/>
      <c r="G45" s="4"/>
      <c r="H45" s="74"/>
      <c r="I45" s="75"/>
      <c r="J45" s="75"/>
      <c r="K45" s="75"/>
      <c r="L45" s="76"/>
    </row>
    <row r="46" spans="1:12" x14ac:dyDescent="0.2">
      <c r="A46" s="88"/>
      <c r="B46" s="89"/>
      <c r="C46" s="89"/>
      <c r="D46" s="89"/>
      <c r="E46" s="90"/>
      <c r="G46" s="4"/>
      <c r="H46" s="74"/>
      <c r="I46" s="75"/>
      <c r="J46" s="75"/>
      <c r="K46" s="75"/>
      <c r="L46" s="76"/>
    </row>
    <row r="47" spans="1:12" x14ac:dyDescent="0.2">
      <c r="A47" s="88"/>
      <c r="B47" s="89"/>
      <c r="C47" s="89"/>
      <c r="D47" s="89"/>
      <c r="E47" s="90"/>
      <c r="G47" s="4"/>
      <c r="H47" s="74"/>
      <c r="I47" s="75"/>
      <c r="J47" s="75"/>
      <c r="K47" s="75"/>
      <c r="L47" s="76"/>
    </row>
    <row r="48" spans="1:12" ht="13.5" thickBot="1" x14ac:dyDescent="0.25">
      <c r="A48" s="91"/>
      <c r="B48" s="92"/>
      <c r="C48" s="92"/>
      <c r="D48" s="92"/>
      <c r="E48" s="93"/>
      <c r="G48" s="4"/>
      <c r="H48" s="77"/>
      <c r="I48" s="78"/>
      <c r="J48" s="78"/>
      <c r="K48" s="78"/>
      <c r="L48" s="79"/>
    </row>
  </sheetData>
  <sheetProtection algorithmName="SHA-512" hashValue="fVLVMxX8NuyqoEM4BNAHNC265+4i1AU32RS84nQwiJXyJxXN+eInzvv0hqrZhCgllOA9nlMaV02TWxjFtlYCKA==" saltValue="q8r4mc+f75nCf2tLrZhRcw==" spinCount="100000" sheet="1" objects="1" scenarios="1"/>
  <mergeCells count="16">
    <mergeCell ref="A41:E48"/>
    <mergeCell ref="H41:L48"/>
    <mergeCell ref="B37:C37"/>
    <mergeCell ref="J37:L37"/>
    <mergeCell ref="A15:E15"/>
    <mergeCell ref="A35:I35"/>
    <mergeCell ref="I13:L13"/>
    <mergeCell ref="G15:I15"/>
    <mergeCell ref="K15:L15"/>
    <mergeCell ref="A17:L24"/>
    <mergeCell ref="H26:L26"/>
    <mergeCell ref="A1:L1"/>
    <mergeCell ref="I4:L4"/>
    <mergeCell ref="I6:L6"/>
    <mergeCell ref="I7:L7"/>
    <mergeCell ref="I11:L11"/>
  </mergeCells>
  <phoneticPr fontId="0" type="noConversion"/>
  <hyperlinks>
    <hyperlink ref="K33" r:id="rId1" location="stupne-ratingu"/>
  </hyperlinks>
  <pageMargins left="0.63" right="0.63" top="0.46" bottom="0.73" header="0.4921259845" footer="0.4921259845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0" r:id="rId5" name="Drop Down 28">
              <controlPr defaultSize="0" autoLine="0" autoPict="0">
                <anchor moveWithCells="1">
                  <from>
                    <xdr:col>7</xdr:col>
                    <xdr:colOff>323850</xdr:colOff>
                    <xdr:row>30</xdr:row>
                    <xdr:rowOff>171450</xdr:rowOff>
                  </from>
                  <to>
                    <xdr:col>10</xdr:col>
                    <xdr:colOff>266700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4:D28"/>
  <sheetViews>
    <sheetView workbookViewId="0">
      <selection activeCell="J17" sqref="J17"/>
    </sheetView>
  </sheetViews>
  <sheetFormatPr defaultRowHeight="12.75" x14ac:dyDescent="0.2"/>
  <cols>
    <col min="1" max="1" width="7.5703125" customWidth="1"/>
    <col min="2" max="2" width="6.42578125" customWidth="1"/>
  </cols>
  <sheetData>
    <row r="14" spans="1:4" x14ac:dyDescent="0.2">
      <c r="A14" t="s">
        <v>98</v>
      </c>
      <c r="C14" t="str">
        <f>CONCATENATE(A14," ",B14)</f>
        <v xml:space="preserve">Nezadáno </v>
      </c>
      <c r="D14">
        <v>1</v>
      </c>
    </row>
    <row r="15" spans="1:4" x14ac:dyDescent="0.2">
      <c r="A15" t="s">
        <v>110</v>
      </c>
      <c r="B15" t="s">
        <v>91</v>
      </c>
      <c r="C15" t="str">
        <f>CONCATENATE(A15,"/",B15)</f>
        <v>A1/A</v>
      </c>
    </row>
    <row r="16" spans="1:4" x14ac:dyDescent="0.2">
      <c r="A16" t="s">
        <v>111</v>
      </c>
      <c r="B16" t="s">
        <v>91</v>
      </c>
      <c r="C16" t="str">
        <f t="shared" ref="C16:C28" si="0">CONCATENATE(A16,"/",B16)</f>
        <v>A2/A</v>
      </c>
    </row>
    <row r="17" spans="1:3" x14ac:dyDescent="0.2">
      <c r="A17" t="s">
        <v>112</v>
      </c>
      <c r="B17" t="s">
        <v>92</v>
      </c>
      <c r="C17" t="str">
        <f t="shared" si="0"/>
        <v>A3/B+</v>
      </c>
    </row>
    <row r="18" spans="1:3" x14ac:dyDescent="0.2">
      <c r="A18" t="s">
        <v>113</v>
      </c>
      <c r="B18" t="s">
        <v>92</v>
      </c>
      <c r="C18" t="str">
        <f t="shared" si="0"/>
        <v>A4/B+</v>
      </c>
    </row>
    <row r="19" spans="1:3" x14ac:dyDescent="0.2">
      <c r="A19" t="s">
        <v>114</v>
      </c>
      <c r="B19" t="s">
        <v>93</v>
      </c>
      <c r="C19" t="str">
        <f t="shared" si="0"/>
        <v>B1/B</v>
      </c>
    </row>
    <row r="20" spans="1:3" x14ac:dyDescent="0.2">
      <c r="A20" t="s">
        <v>115</v>
      </c>
      <c r="B20" t="s">
        <v>93</v>
      </c>
      <c r="C20" t="str">
        <f t="shared" si="0"/>
        <v>B2/B</v>
      </c>
    </row>
    <row r="21" spans="1:3" x14ac:dyDescent="0.2">
      <c r="A21" t="s">
        <v>116</v>
      </c>
      <c r="B21" t="s">
        <v>94</v>
      </c>
      <c r="C21" t="str">
        <f t="shared" si="0"/>
        <v>B3/B-</v>
      </c>
    </row>
    <row r="22" spans="1:3" x14ac:dyDescent="0.2">
      <c r="A22" t="s">
        <v>117</v>
      </c>
      <c r="B22" t="s">
        <v>94</v>
      </c>
      <c r="C22" t="str">
        <f t="shared" si="0"/>
        <v>B4/B-</v>
      </c>
    </row>
    <row r="23" spans="1:3" x14ac:dyDescent="0.2">
      <c r="A23" t="s">
        <v>118</v>
      </c>
      <c r="B23" t="s">
        <v>95</v>
      </c>
      <c r="C23" t="str">
        <f t="shared" si="0"/>
        <v>B5/C+</v>
      </c>
    </row>
    <row r="24" spans="1:3" x14ac:dyDescent="0.2">
      <c r="A24" t="s">
        <v>119</v>
      </c>
      <c r="B24" t="s">
        <v>95</v>
      </c>
      <c r="C24" t="str">
        <f t="shared" si="0"/>
        <v>C1/C+</v>
      </c>
    </row>
    <row r="25" spans="1:3" x14ac:dyDescent="0.2">
      <c r="A25" t="s">
        <v>120</v>
      </c>
      <c r="B25" t="s">
        <v>96</v>
      </c>
      <c r="C25" t="str">
        <f t="shared" si="0"/>
        <v>C2/C</v>
      </c>
    </row>
    <row r="26" spans="1:3" x14ac:dyDescent="0.2">
      <c r="A26" t="s">
        <v>121</v>
      </c>
      <c r="B26" t="s">
        <v>96</v>
      </c>
      <c r="C26" t="str">
        <f t="shared" si="0"/>
        <v>C3/C</v>
      </c>
    </row>
    <row r="27" spans="1:3" x14ac:dyDescent="0.2">
      <c r="A27" t="s">
        <v>122</v>
      </c>
      <c r="B27" t="s">
        <v>97</v>
      </c>
      <c r="C27" t="str">
        <f t="shared" si="0"/>
        <v>C4/C-</v>
      </c>
    </row>
    <row r="28" spans="1:3" x14ac:dyDescent="0.2">
      <c r="A28" t="s">
        <v>123</v>
      </c>
      <c r="B28" t="s">
        <v>97</v>
      </c>
      <c r="C28" t="str">
        <f t="shared" si="0"/>
        <v>C5/C-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Objednávka</vt:lpstr>
      <vt:lpstr>Doklad</vt:lpstr>
      <vt:lpstr>Souhlas</vt:lpstr>
      <vt:lpstr>List1</vt:lpstr>
      <vt:lpstr>Doklad!Oblast_tisku</vt:lpstr>
      <vt:lpstr>Objednávka!Oblast_tisku</vt:lpstr>
      <vt:lpstr>Souhlas!Oblast_tisku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Cikler Jan</cp:lastModifiedBy>
  <cp:lastPrinted>2017-07-21T13:25:53Z</cp:lastPrinted>
  <dcterms:created xsi:type="dcterms:W3CDTF">2003-09-21T05:15:31Z</dcterms:created>
  <dcterms:modified xsi:type="dcterms:W3CDTF">2017-08-10T12:58:44Z</dcterms:modified>
</cp:coreProperties>
</file>